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DieseArbeitsmappe"/>
  <bookViews>
    <workbookView xWindow="240" yWindow="60" windowWidth="11580" windowHeight="6030"/>
  </bookViews>
  <sheets>
    <sheet name="Leverage_Formel" sheetId="1" r:id="rId1"/>
    <sheet name="Modell_Grundlagen" sheetId="4" r:id="rId2"/>
    <sheet name="Leverage_Aufgabe" sheetId="6" r:id="rId3"/>
    <sheet name="Leverage_Modell" sheetId="3" state="hidden" r:id="rId4"/>
  </sheets>
  <definedNames>
    <definedName name="Ant_EK" localSheetId="2">Leverage_Aufgabe!$E$22</definedName>
    <definedName name="Ant_EK">Leverage_Modell!$E$22</definedName>
    <definedName name="dC_0" localSheetId="2">Leverage_Aufgabe!$J$36</definedName>
    <definedName name="dC_0">Leverage_Modell!$J$36</definedName>
    <definedName name="_xlnm.Print_Area" localSheetId="2">Leverage_Aufgabe!$A$1:$AC$40</definedName>
    <definedName name="_xlnm.Print_Area" localSheetId="0">Leverage_Formel!$A$1:$O$56</definedName>
    <definedName name="_xlnm.Print_Area" localSheetId="3">Leverage_Modell!$A$1:$AC$40</definedName>
    <definedName name="_xlnm.Print_Area" localSheetId="1">Modell_Grundlagen!$A$1:$O$46</definedName>
    <definedName name="EK_1" localSheetId="2">Leverage_Aufgabe!$J$13</definedName>
    <definedName name="EK_1">Leverage_Modell!$J$13</definedName>
    <definedName name="EK_a" localSheetId="2">Leverage_Aufgabe!$F$19</definedName>
    <definedName name="EK_a">Leverage_Modell!$F$19</definedName>
    <definedName name="ekr_1" localSheetId="2">Leverage_Aufgabe!$K$12</definedName>
    <definedName name="ekr_1">Leverage_Modell!$K$12</definedName>
    <definedName name="FK_a" localSheetId="2">Leverage_Aufgabe!$F$27</definedName>
    <definedName name="FK_a">Leverage_Modell!$F$27</definedName>
    <definedName name="G_0" localSheetId="2">Leverage_Aufgabe!$R$22</definedName>
    <definedName name="G_0">Leverage_Modell!$R$22</definedName>
    <definedName name="G_1" localSheetId="2">Leverage_Aufgabe!$T$22</definedName>
    <definedName name="G_1">Leverage_Modell!$T$22</definedName>
    <definedName name="G_Z" localSheetId="2">Leverage_Aufgabe!$J$34</definedName>
    <definedName name="G_Z">Leverage_Modell!$J$34</definedName>
    <definedName name="gkr_1" localSheetId="2">Leverage_Aufgabe!$K$35</definedName>
    <definedName name="gkr_1">Leverage_Modell!$K$35</definedName>
    <definedName name="Gw_1" localSheetId="2">Leverage_Aufgabe!$J$11</definedName>
    <definedName name="Gw_1">Leverage_Modell!$J$11</definedName>
    <definedName name="Kap_C" localSheetId="2">Leverage_Aufgabe!$C$22</definedName>
    <definedName name="Kap_C">Leverage_Modell!$C$22</definedName>
    <definedName name="ks_0" localSheetId="2">Leverage_Aufgabe!$N$26</definedName>
    <definedName name="ks_0">Leverage_Modell!$N$26</definedName>
    <definedName name="L_0" localSheetId="2">Leverage_Aufgabe!$N$22</definedName>
    <definedName name="L_0">Leverage_Modell!$N$22</definedName>
    <definedName name="m_s" localSheetId="2">Leverage_Aufgabe!$P$18</definedName>
    <definedName name="m_s">Leverage_Modell!$P$18</definedName>
    <definedName name="og_m" localSheetId="2">Leverage_Aufgabe!$R$17</definedName>
    <definedName name="og_m">Leverage_Modell!$R$17</definedName>
    <definedName name="SK_0" localSheetId="2">Leverage_Aufgabe!$R$26</definedName>
    <definedName name="SK_0">Leverage_Modell!$R$26</definedName>
    <definedName name="st_0" localSheetId="2">Leverage_Aufgabe!$W$19</definedName>
    <definedName name="st_0">Leverage_Modell!$W$19</definedName>
    <definedName name="ug_m" localSheetId="2">Leverage_Aufgabe!$R$18</definedName>
    <definedName name="ug_m">Leverage_Modell!$R$18</definedName>
    <definedName name="Ums_0" localSheetId="2">Leverage_Aufgabe!$P$22</definedName>
    <definedName name="Ums_0">Leverage_Modell!$P$22</definedName>
    <definedName name="User1" localSheetId="1">Modell_Grundlagen!$K$4</definedName>
    <definedName name="User1">Leverage_Formel!$L$4</definedName>
    <definedName name="uz_0" localSheetId="2">Leverage_Aufgabe!$J$19</definedName>
    <definedName name="uz_0">Leverage_Modell!$J$19</definedName>
    <definedName name="Z_FK" localSheetId="2">Leverage_Aufgabe!$J$31</definedName>
    <definedName name="Z_FK">Leverage_Modell!$J$31</definedName>
    <definedName name="zs_i" localSheetId="2">Leverage_Aufgabe!$J$27</definedName>
    <definedName name="zs_i">Leverage_Modell!$J$27</definedName>
  </definedNames>
  <calcPr calcId="125725"/>
</workbook>
</file>

<file path=xl/calcChain.xml><?xml version="1.0" encoding="utf-8"?>
<calcChain xmlns="http://schemas.openxmlformats.org/spreadsheetml/2006/main">
  <c r="B4" i="3"/>
  <c r="B3"/>
  <c r="B3" i="6"/>
  <c r="C4" i="4"/>
  <c r="C3"/>
  <c r="B3" l="1"/>
  <c r="N22" i="3"/>
  <c r="P22" s="1"/>
  <c r="R26" s="1"/>
  <c r="R22" s="1"/>
  <c r="Q18"/>
  <c r="Q17"/>
  <c r="J36"/>
  <c r="F27"/>
  <c r="J31" s="1"/>
  <c r="F19"/>
  <c r="J13" s="1"/>
  <c r="T22" l="1"/>
  <c r="Z22" s="1"/>
  <c r="J11" s="1"/>
  <c r="K12" s="1"/>
  <c r="J34" l="1"/>
  <c r="K35" s="1"/>
  <c r="Q12" s="1"/>
</calcChain>
</file>

<file path=xl/comments1.xml><?xml version="1.0" encoding="utf-8"?>
<comments xmlns="http://schemas.openxmlformats.org/spreadsheetml/2006/main">
  <authors>
    <author>Ein geschätzter Microsoft Office Anwender</author>
    <author>IWK-Siegfried von Känel</author>
  </authors>
  <commentList>
    <comment ref="H12" authorId="0">
      <text>
        <r>
          <rPr>
            <b/>
            <sz val="10"/>
            <color indexed="81"/>
            <rFont val="Arial"/>
            <family val="2"/>
          </rPr>
          <t>Eigenkapitalrentabilität ekr [%] =
Gewinn * 100/ Eigenkapital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10"/>
            <color indexed="81"/>
            <rFont val="Arial"/>
            <family val="2"/>
          </rPr>
          <t>Eigenkapital EK:
Eingesetztes Eigenkapital
[1000 EUR] in Abhängigkeit von a = Anteil EK [%]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b/>
            <sz val="10"/>
            <color indexed="81"/>
            <rFont val="Arial"/>
            <family val="2"/>
          </rPr>
          <t>Kapitalproduktivität [EUR/EUR];
Wirkungsgrad im Unternehmen. Gibt an, welche Leistung L erzielt werden kann, wenn ein Kapital mit der Größe C eingesetzt wird.
Es gilt somit L = C * kp.</t>
        </r>
      </text>
    </comment>
    <comment ref="W18" authorId="0">
      <text>
        <r>
          <rPr>
            <b/>
            <sz val="10"/>
            <color indexed="81"/>
            <rFont val="Arial"/>
            <family val="2"/>
          </rPr>
          <t xml:space="preserve">Angenommener Steuersatz auf Gewinne [%]
</t>
        </r>
      </text>
    </comment>
    <comment ref="C21" authorId="0">
      <text>
        <r>
          <rPr>
            <b/>
            <sz val="10"/>
            <color indexed="81"/>
            <rFont val="Arial"/>
            <family val="2"/>
          </rPr>
          <t>Kapital dC bzw. C:
Durchschnittlich eingesetztes Kapital [1000 EUR] oder das für ein Investitionsvorhaben geplantes Kapital C [1000 EUR]</t>
        </r>
      </text>
    </comment>
    <comment ref="E21" authorId="0">
      <text>
        <r>
          <rPr>
            <b/>
            <sz val="10"/>
            <color indexed="81"/>
            <rFont val="Arial"/>
            <family val="2"/>
          </rPr>
          <t>Anteil a:
Entscheidung über den Anteil Eigenkapital am Gesamtkapital C [%</t>
        </r>
        <r>
          <rPr>
            <sz val="8"/>
            <color indexed="81"/>
            <rFont val="Tahoma"/>
            <family val="2"/>
          </rPr>
          <t xml:space="preserve">]
</t>
        </r>
      </text>
    </comment>
    <comment ref="N21" authorId="1">
      <text>
        <r>
          <rPr>
            <b/>
            <sz val="10"/>
            <color indexed="81"/>
            <rFont val="Arial"/>
            <family val="2"/>
          </rPr>
          <t>Leistung L [1000 EUR] als Produkt aus dem Kapital dC und der Kapitalproduktivität kp</t>
        </r>
      </text>
    </comment>
    <comment ref="P21" authorId="0">
      <text>
        <r>
          <rPr>
            <b/>
            <sz val="10"/>
            <color indexed="81"/>
            <rFont val="Arial"/>
            <family val="2"/>
          </rPr>
          <t>Umsatz U:
Errechnete Umsatzerlöse [1000 EUR] aus der Leistung L unter Berücksichtigung des Faktors m (Marktrealisierung)</t>
        </r>
      </text>
    </comment>
    <comment ref="R21" authorId="0">
      <text>
        <r>
          <rPr>
            <b/>
            <sz val="10"/>
            <color indexed="81"/>
            <rFont val="Arial"/>
            <family val="2"/>
          </rPr>
          <t>Gewinn G0 [1000 EUR]
Saldo aus dem Umsatz U und den Selbstkosten SK0 (entspricht der Kennzahl EBIT als Gewinn vor Fremdkapitalzinsen und vor Steuern!)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1" authorId="0">
      <text>
        <r>
          <rPr>
            <b/>
            <sz val="10"/>
            <color indexed="81"/>
            <rFont val="Arial"/>
            <family val="2"/>
          </rPr>
          <t>Gewinn G1 [1000 EUR]:
Gewinn nach Hinzurechnen der Fremdkapitalzinsen (=Gewinn vor Steuern !)</t>
        </r>
      </text>
    </comment>
    <comment ref="Z21" authorId="0">
      <text>
        <r>
          <rPr>
            <b/>
            <sz val="10"/>
            <color indexed="81"/>
            <rFont val="Arial"/>
            <family val="2"/>
          </rPr>
          <t>Gewinn G [1000 EUR]:
Gewinn nach Steuern!</t>
        </r>
      </text>
    </comment>
    <comment ref="N25" authorId="0">
      <text>
        <r>
          <rPr>
            <b/>
            <sz val="10"/>
            <color indexed="81"/>
            <rFont val="Arial"/>
            <family val="2"/>
          </rPr>
          <t>Kostensatz ks [EUR/100 EUR]:
Wirkungsgrad im Unternehmen. Er gibt darüber Auskunft, wie viel Kosten [EUR] je 100 EUR Umsatz entstehen!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" authorId="0">
      <text>
        <r>
          <rPr>
            <b/>
            <sz val="10"/>
            <color indexed="81"/>
            <rFont val="Arial"/>
            <family val="2"/>
          </rPr>
          <t>Selbstkosten SK0:
SK0 erechnet sich aus der Leistung L multipliziert mit dem Kostensatz ks.
Es sind dies die Kosten ohne Fremdkapitalzinsen!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10"/>
            <color indexed="81"/>
            <rFont val="Arial"/>
            <family val="2"/>
          </rPr>
          <t>Fremdkapital FK:
Saldo aus Gesamtkapital K 
./. Eigenkapital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6" authorId="0">
      <text>
        <r>
          <rPr>
            <b/>
            <sz val="10"/>
            <color indexed="81"/>
            <rFont val="Arial"/>
            <family val="2"/>
          </rPr>
          <t>Zinssatz i [%]:
Marktüblicher Zinssatz für Aufnahme von Fremdkapital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0" authorId="0">
      <text>
        <r>
          <rPr>
            <b/>
            <sz val="10"/>
            <color indexed="81"/>
            <rFont val="Arial"/>
            <family val="2"/>
          </rPr>
          <t>Zinsen Z:
Die Zinsen für das Fremdkapital errechnen sich aus dem eingesetzten Fremdkapital FK und dem Zinssatz i 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>
      <text>
        <r>
          <rPr>
            <b/>
            <sz val="10"/>
            <color indexed="81"/>
            <rFont val="Arial"/>
            <family val="2"/>
          </rPr>
          <t xml:space="preserve">Gesamtkapitalrentabilität gkr [%]:
= (Gewinn + Fremdkapitalzinsen)*100/Gesamtkapital
</t>
        </r>
      </text>
    </comment>
  </commentList>
</comments>
</file>

<file path=xl/comments2.xml><?xml version="1.0" encoding="utf-8"?>
<comments xmlns="http://schemas.openxmlformats.org/spreadsheetml/2006/main">
  <authors>
    <author>Ein geschätzter Microsoft Office Anwender</author>
    <author>IWK-Siegfried von Känel</author>
  </authors>
  <commentList>
    <comment ref="H12" authorId="0">
      <text>
        <r>
          <rPr>
            <sz val="8"/>
            <color indexed="81"/>
            <rFont val="Tahoma"/>
            <family val="2"/>
          </rPr>
          <t xml:space="preserve">Eigenkapitalrentabilität ekr [%] =
Gewinn * 100/ Eigenkapital
</t>
        </r>
      </text>
    </comment>
    <comment ref="F18" authorId="0">
      <text>
        <r>
          <rPr>
            <b/>
            <sz val="10"/>
            <color indexed="81"/>
            <rFont val="Arial"/>
            <family val="2"/>
          </rPr>
          <t>Eigenkapital EK:
Eingesetztes Eigenkapital
[1000 EUR] in Abhängigkeit von a = Anteil EK [%]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b/>
            <sz val="10"/>
            <color indexed="81"/>
            <rFont val="Arial"/>
            <family val="2"/>
          </rPr>
          <t>Kapitalproduktivität [EUR/EUR];
Wirkungsgrad im Unternehmen. Gibt an, welche Leistung L erzielt werden kann, wenn ein Kapital mit der Größe C eingesetzt wird.
Es gilt somit L = C * kp.</t>
        </r>
      </text>
    </comment>
    <comment ref="W18" authorId="0">
      <text>
        <r>
          <rPr>
            <b/>
            <sz val="10"/>
            <color indexed="81"/>
            <rFont val="Arial"/>
            <family val="2"/>
          </rPr>
          <t xml:space="preserve">Angenommener Steuersatz auf Gewinne [%]
</t>
        </r>
      </text>
    </comment>
    <comment ref="C21" authorId="0">
      <text>
        <r>
          <rPr>
            <b/>
            <sz val="10"/>
            <color indexed="81"/>
            <rFont val="Arial"/>
            <family val="2"/>
          </rPr>
          <t>Kapital dC:
Durchschnittlich eingesetztes Kapital [1000 EUR]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1" authorId="0">
      <text>
        <r>
          <rPr>
            <b/>
            <sz val="10"/>
            <color indexed="81"/>
            <rFont val="Arial"/>
            <family val="2"/>
          </rPr>
          <t>Anteil a:
Entscheidung über den Anteil Eigenkapital am Gesamtkapital C [%</t>
        </r>
        <r>
          <rPr>
            <sz val="8"/>
            <color indexed="81"/>
            <rFont val="Tahoma"/>
            <family val="2"/>
          </rPr>
          <t xml:space="preserve">]
</t>
        </r>
      </text>
    </comment>
    <comment ref="N21" authorId="1">
      <text>
        <r>
          <rPr>
            <b/>
            <sz val="10"/>
            <color indexed="81"/>
            <rFont val="Arial"/>
            <family val="2"/>
          </rPr>
          <t>Leistung L [1000 EUR] als Produkt aus dem Kapital dC und der Umschlagszahl uz</t>
        </r>
      </text>
    </comment>
    <comment ref="P21" authorId="0">
      <text>
        <r>
          <rPr>
            <b/>
            <sz val="10"/>
            <color indexed="81"/>
            <rFont val="Arial"/>
            <family val="2"/>
          </rPr>
          <t>Umsatz U:
Errechnete Umsatzerlöse [1000 EUR] aus der Leistung L unter Berücksichtigung des Faktors m (Marktrealisierung)</t>
        </r>
      </text>
    </comment>
    <comment ref="R21" authorId="0">
      <text>
        <r>
          <rPr>
            <b/>
            <sz val="10"/>
            <color indexed="81"/>
            <rFont val="Arial"/>
            <family val="2"/>
          </rPr>
          <t>Gewinn G0 [1000 EUR]
Saldo aus dem Umsatz U und den Selbstkosten SK0 (entspricht der Kennzahl EBIT als Gewinn vor Fremdkapitalzinsen und vor Steuern!)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1" authorId="0">
      <text>
        <r>
          <rPr>
            <b/>
            <sz val="10"/>
            <color indexed="81"/>
            <rFont val="Arial"/>
            <family val="2"/>
          </rPr>
          <t>Gewinn G1 [1000 EUR]:
Gewinn nach Hinzurechnen der Fremdkapitalzinsen (=Gewinn vor Steuern !)</t>
        </r>
      </text>
    </comment>
    <comment ref="Z21" authorId="0">
      <text>
        <r>
          <rPr>
            <b/>
            <sz val="10"/>
            <color indexed="81"/>
            <rFont val="Arial"/>
            <family val="2"/>
          </rPr>
          <t>Gewinn G [1000 EUR]:
Gewinn nach Steuern!</t>
        </r>
      </text>
    </comment>
    <comment ref="N25" authorId="0">
      <text>
        <r>
          <rPr>
            <b/>
            <sz val="10"/>
            <color indexed="81"/>
            <rFont val="Arial"/>
            <family val="2"/>
          </rPr>
          <t>Kostensatz ks [EUR/100 EUR]:
Wirkungsgrad im Unternehmen. Er gibt darüber Auskunft, wie viel Kosten [EUR] je 100 EUR Umsatz entstehen!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" authorId="0">
      <text>
        <r>
          <rPr>
            <b/>
            <sz val="10"/>
            <color indexed="81"/>
            <rFont val="Arial"/>
            <family val="2"/>
          </rPr>
          <t>Selbstkosten SK0:
SK0 errechnet sich aus der Leistung L multipliziert mit dem Kostensatz ks.
Es sind dies die Kosten ohne Fremdkapitalzinsen!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sz val="8"/>
            <color indexed="81"/>
            <rFont val="Tahoma"/>
            <family val="2"/>
          </rPr>
          <t xml:space="preserve">Fremdkapital FK:
Saldo aus Gesamtkapital K 
./. Eigenkapital
</t>
        </r>
      </text>
    </comment>
    <comment ref="J26" authorId="0">
      <text>
        <r>
          <rPr>
            <b/>
            <sz val="10"/>
            <color indexed="81"/>
            <rFont val="Arial"/>
            <family val="2"/>
          </rPr>
          <t>Zinssatz i [%]:
Marktüblicher Zinssatz für Aufnahme von Fremdkapital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0" authorId="0">
      <text>
        <r>
          <rPr>
            <sz val="8"/>
            <color indexed="81"/>
            <rFont val="Tahoma"/>
            <family val="2"/>
          </rPr>
          <t xml:space="preserve">Zinsen Z:
Die Zinsen für das Fremdkapital errechnen sich aus dem eingesetzten Fremdkapital FK und dem Zinssatz i .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Gesamtkapitalrentabilität gkr [%]:
= (Gewinn + Fremdkapitalzinsen)*100/Gesamtkapital
</t>
        </r>
      </text>
    </comment>
  </commentList>
</comments>
</file>

<file path=xl/sharedStrings.xml><?xml version="1.0" encoding="utf-8"?>
<sst xmlns="http://schemas.openxmlformats.org/spreadsheetml/2006/main" count="161" uniqueCount="118">
  <si>
    <t xml:space="preserve"> </t>
  </si>
  <si>
    <t>1. Problemstellung</t>
  </si>
  <si>
    <t>2. Beziehungen</t>
  </si>
  <si>
    <t>ekr =</t>
  </si>
  <si>
    <t>=</t>
  </si>
  <si>
    <t>gkr =</t>
  </si>
  <si>
    <t>dEK</t>
  </si>
  <si>
    <t>EK</t>
  </si>
  <si>
    <t>st</t>
  </si>
  <si>
    <t>a</t>
  </si>
  <si>
    <t xml:space="preserve">U </t>
  </si>
  <si>
    <t>G</t>
  </si>
  <si>
    <t>%</t>
  </si>
  <si>
    <t>Unternehmen</t>
  </si>
  <si>
    <t>ks</t>
  </si>
  <si>
    <t>FK</t>
  </si>
  <si>
    <t>i</t>
  </si>
  <si>
    <t>Z</t>
  </si>
  <si>
    <t xml:space="preserve">  Sie können alle Steuergrößen über</t>
  </si>
  <si>
    <t xml:space="preserve">  wie sich die davon abhängigen Größen</t>
  </si>
  <si>
    <t xml:space="preserve">  verändern.</t>
  </si>
  <si>
    <t xml:space="preserve">  kapitalrentabilität abnimmt, wenn die </t>
  </si>
  <si>
    <t xml:space="preserve">  kapitalrentabilität liegt!</t>
  </si>
  <si>
    <t xml:space="preserve"> % p. a.</t>
  </si>
  <si>
    <t>G + Z</t>
  </si>
  <si>
    <t xml:space="preserve">   % p. a.</t>
  </si>
  <si>
    <t xml:space="preserve">  Beachten Sie besonders, dass die Eigen-</t>
  </si>
  <si>
    <t>Bei der Lösung dieser Aufgabe ist der Leverage-Effekt auszuschöpfen.</t>
  </si>
  <si>
    <t xml:space="preserve">  die Button variieren, um zu verfolgen, </t>
  </si>
  <si>
    <t xml:space="preserve">  Fremdkapitalzinsen über der Gesamt-</t>
  </si>
  <si>
    <t xml:space="preserve"> Gewinn G = gkr/100  * Kapital dC - Zinsen Z</t>
  </si>
  <si>
    <t>gkr * dEK + gkr * dFK - i * dFK</t>
  </si>
  <si>
    <t>dC</t>
  </si>
  <si>
    <t>gkr +  (gkr - i ) * dFK /dEK</t>
  </si>
  <si>
    <t xml:space="preserve">Leverage-Effekt: Blockschaltbild </t>
  </si>
  <si>
    <t>Thema: Leverage-Effekt</t>
  </si>
  <si>
    <t xml:space="preserve">und der marktüblichen Zinsen für Fremdkapital so in "Einsatz von Eigenkapital" und "Aufnahme </t>
  </si>
  <si>
    <t>möglichst wächst.</t>
  </si>
  <si>
    <t>3. Modellgrundlagen</t>
  </si>
  <si>
    <t>bilden.</t>
  </si>
  <si>
    <t>Zunächst gilt es, eine Übersicht über die in das Simulationsmodell einzubeziehenden Größen zu erstellen,</t>
  </si>
  <si>
    <t>wobei eine Gruppierung dieser Größen nach ihrer Rolle im Modell vorzunehmen ist.</t>
  </si>
  <si>
    <t>Gruppe 1: zu steuernde Größe</t>
  </si>
  <si>
    <t>Gruppe 2: Steuergrößen</t>
  </si>
  <si>
    <t>Dies jene Größen, deren Werte durch das Steuerorgan eigenständig verändert oder zumindest in gewissen</t>
  </si>
  <si>
    <t>Derartige Größen sind:</t>
  </si>
  <si>
    <t>Wirkungsgrad im Unternehmensprozess, indem angegeben wird, welchen Anteil die Selbstkosten [EUR]</t>
  </si>
  <si>
    <t>Gruppe 3: Externe Einflussgrößen</t>
  </si>
  <si>
    <t>Folgende externe Einflussgrößen müssen in das Modell einbezogen werden:</t>
  </si>
  <si>
    <t>tiert.</t>
  </si>
  <si>
    <t>Beide Größen soll im Modell in bestimmten Grenzen variierbar sein, um den Einfluss dieser Größen</t>
  </si>
  <si>
    <t>Dieser Faktor soll angeben, wie eine vom Unternehmen erstellte Leistung auf Zielmärkten in realisierte</t>
  </si>
  <si>
    <t>dass nicht jedes Umsatzgeschäft wie geplant realisiert werden kann, denn auf dem Markt herrschen eigene</t>
  </si>
  <si>
    <t>Gesetze.</t>
  </si>
  <si>
    <t>m</t>
  </si>
  <si>
    <t>Kontrolle:</t>
  </si>
  <si>
    <t>= og_m</t>
  </si>
  <si>
    <t>= ug_m</t>
  </si>
  <si>
    <t>% p. a.</t>
  </si>
  <si>
    <t xml:space="preserve"> [%]</t>
  </si>
  <si>
    <t>L</t>
  </si>
  <si>
    <t>Markteinfluss</t>
  </si>
  <si>
    <t>staatlicher Einfluss</t>
  </si>
  <si>
    <t>in einer Leistungsgröße von 100 EUR haben.</t>
  </si>
  <si>
    <t>Gruppe 4: Externe Einflussgrößen (in der Musterlösung)</t>
  </si>
  <si>
    <t>Aufgabe:</t>
  </si>
  <si>
    <t xml:space="preserve"> Vervollständigen Sie das Modell, indem für</t>
  </si>
  <si>
    <t xml:space="preserve"> die Modellgrößen die Berechnungsformeln</t>
  </si>
  <si>
    <t xml:space="preserve"> per Zellverknüpfung erstellt werden.</t>
  </si>
  <si>
    <t xml:space="preserve"> Beachten Sie die Kommentare bei den jewei-</t>
  </si>
  <si>
    <t xml:space="preserve"> liegen Zellen (Größen)!</t>
  </si>
  <si>
    <t>Wert nach Leverage-Formel:</t>
  </si>
  <si>
    <t>in das Modell einbezogen wird. Diese Größe repräsentiert den Wirkungsgrad im Unternehmensprozess, indem</t>
  </si>
  <si>
    <t>kp</t>
  </si>
  <si>
    <t>Ohne Beachtung</t>
  </si>
  <si>
    <t>des Faktors m</t>
  </si>
  <si>
    <t>repräsentiert.</t>
  </si>
  <si>
    <r>
      <t xml:space="preserve">Die Fa. </t>
    </r>
    <r>
      <rPr>
        <b/>
        <i/>
        <sz val="14"/>
        <rFont val="Calibri"/>
        <family val="2"/>
        <scheme val="minor"/>
      </rPr>
      <t>X GmbH</t>
    </r>
    <r>
      <rPr>
        <b/>
        <sz val="14"/>
        <rFont val="Calibri"/>
        <family val="2"/>
        <scheme val="minor"/>
      </rPr>
      <t xml:space="preserve"> beabsichtigt eine größere Investition durchzuführen. Das dafür benötigte</t>
    </r>
  </si>
  <si>
    <r>
      <t xml:space="preserve">Gesamtkapital </t>
    </r>
    <r>
      <rPr>
        <b/>
        <sz val="14"/>
        <color indexed="12"/>
        <rFont val="Calibri"/>
        <family val="2"/>
        <scheme val="minor"/>
      </rPr>
      <t>C</t>
    </r>
    <r>
      <rPr>
        <b/>
        <sz val="14"/>
        <rFont val="Calibri"/>
        <family val="2"/>
        <scheme val="minor"/>
      </rPr>
      <t xml:space="preserve"> [EUR] soll unter Beachtung des bereits bestehenden Verschuldungsgrades</t>
    </r>
  </si>
  <si>
    <r>
      <t xml:space="preserve">weiteren Fremdkapitals" aufgeteilt werden, dass die Eigenkapitalrentabilität </t>
    </r>
    <r>
      <rPr>
        <b/>
        <sz val="14"/>
        <color rgb="FF0000FF"/>
        <rFont val="Calibri"/>
        <family val="2"/>
        <scheme val="minor"/>
      </rPr>
      <t>ekr</t>
    </r>
    <r>
      <rPr>
        <b/>
        <sz val="14"/>
        <rFont val="Calibri"/>
        <family val="2"/>
        <scheme val="minor"/>
      </rPr>
      <t xml:space="preserve"> [% p. a.] größt-</t>
    </r>
  </si>
  <si>
    <r>
      <t xml:space="preserve"> </t>
    </r>
    <r>
      <rPr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 dEK</t>
    </r>
    <r>
      <rPr>
        <sz val="14"/>
        <rFont val="Calibri"/>
        <family val="2"/>
        <scheme val="minor"/>
      </rPr>
      <t xml:space="preserve"> </t>
    </r>
  </si>
  <si>
    <t>Daraus ist zu erkennen, dass sich die Eigenkapitalrentabilität ekr dann verbessert, wenn</t>
  </si>
  <si>
    <t>die Gesamtkapitalrentabilität gkr größer ist als der Zinssatz i  für Fremdkapital!</t>
  </si>
  <si>
    <t>Und umgekehrt: Sie verschlechtert sich, sobald gkr &lt; i gilt!</t>
  </si>
  <si>
    <t>Setzt man für das Kapital dC die Summe aus Eigenkapital dEK und Fremdkapital dFK ein</t>
  </si>
  <si>
    <t xml:space="preserve">und berechnet man die Fremdkapitalzinsen Z aus dem Produkt von Fremdkapital dFK und </t>
  </si>
  <si>
    <t>dem Zinssatz i [% p. a.], dann erhält man für die Eigenkapitalrentabilität ekr das Zwischenergebnis</t>
  </si>
  <si>
    <t>Daraus leitet sich die folgende Leverage-Formel ab:</t>
  </si>
  <si>
    <r>
      <t>G</t>
    </r>
    <r>
      <rPr>
        <b/>
        <vertAlign val="subscript"/>
        <sz val="14"/>
        <rFont val="Calibri"/>
        <family val="2"/>
        <scheme val="minor"/>
      </rPr>
      <t>0</t>
    </r>
  </si>
  <si>
    <r>
      <t>G</t>
    </r>
    <r>
      <rPr>
        <b/>
        <vertAlign val="subscript"/>
        <sz val="14"/>
        <rFont val="Calibri"/>
        <family val="2"/>
        <scheme val="minor"/>
      </rPr>
      <t>1</t>
    </r>
  </si>
  <si>
    <r>
      <t>SK</t>
    </r>
    <r>
      <rPr>
        <b/>
        <vertAlign val="subscript"/>
        <sz val="14"/>
        <rFont val="Calibri"/>
        <family val="2"/>
        <scheme val="minor"/>
      </rPr>
      <t>0</t>
    </r>
  </si>
  <si>
    <t>Modul M04: Betriebswirtschafliche Kennzahlen</t>
  </si>
  <si>
    <r>
      <t xml:space="preserve">Die </t>
    </r>
    <r>
      <rPr>
        <b/>
        <sz val="14"/>
        <rFont val="Calibri"/>
        <family val="2"/>
        <scheme val="minor"/>
      </rPr>
      <t xml:space="preserve">Eigenkapitalrentabilität ekr </t>
    </r>
    <r>
      <rPr>
        <sz val="14"/>
        <rFont val="Calibri"/>
        <family val="2"/>
        <scheme val="minor"/>
      </rPr>
      <t>[% p. a.]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errechnet sich aus</t>
    </r>
  </si>
  <si>
    <r>
      <t xml:space="preserve"> Gewinn G </t>
    </r>
    <r>
      <rPr>
        <sz val="14"/>
        <rFont val="Calibri"/>
        <family val="2"/>
        <scheme val="minor"/>
      </rPr>
      <t>nach Steuern [EUR/a] * 100</t>
    </r>
  </si>
  <si>
    <r>
      <t xml:space="preserve"> </t>
    </r>
    <r>
      <rPr>
        <sz val="14"/>
        <rFont val="Calibri"/>
        <family val="2"/>
        <scheme val="minor"/>
      </rPr>
      <t xml:space="preserve">durchschnittl. eingesetztes </t>
    </r>
    <r>
      <rPr>
        <b/>
        <sz val="14"/>
        <rFont val="Calibri"/>
        <family val="2"/>
        <scheme val="minor"/>
      </rPr>
      <t>Eigenkapital dEK</t>
    </r>
    <r>
      <rPr>
        <sz val="14"/>
        <rFont val="Calibri"/>
        <family val="2"/>
        <scheme val="minor"/>
      </rPr>
      <t xml:space="preserve"> [EUR]</t>
    </r>
  </si>
  <si>
    <r>
      <t xml:space="preserve">Die </t>
    </r>
    <r>
      <rPr>
        <b/>
        <sz val="14"/>
        <rFont val="Calibri"/>
        <family val="2"/>
        <scheme val="minor"/>
      </rPr>
      <t xml:space="preserve">Gesamtkapitalrentabilität gkr </t>
    </r>
    <r>
      <rPr>
        <sz val="14"/>
        <rFont val="Calibri"/>
        <family val="2"/>
        <scheme val="minor"/>
      </rPr>
      <t>[% p. a.]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errechnet sich aus</t>
    </r>
  </si>
  <si>
    <r>
      <t xml:space="preserve"> (Gewinn G </t>
    </r>
    <r>
      <rPr>
        <sz val="14"/>
        <rFont val="Calibri"/>
        <family val="2"/>
        <scheme val="minor"/>
      </rPr>
      <t>nach Steuern [EUR/a]</t>
    </r>
    <r>
      <rPr>
        <b/>
        <sz val="14"/>
        <rFont val="Calibri"/>
        <family val="2"/>
        <scheme val="minor"/>
      </rPr>
      <t xml:space="preserve"> + Fremdkapitalzinsen Z </t>
    </r>
    <r>
      <rPr>
        <sz val="14"/>
        <rFont val="Calibri"/>
        <family val="2"/>
        <scheme val="minor"/>
      </rPr>
      <t xml:space="preserve">[EUR/a] </t>
    </r>
    <r>
      <rPr>
        <b/>
        <sz val="14"/>
        <rFont val="Calibri"/>
        <family val="2"/>
        <scheme val="minor"/>
      </rPr>
      <t>)</t>
    </r>
    <r>
      <rPr>
        <sz val="14"/>
        <rFont val="Calibri"/>
        <family val="2"/>
        <scheme val="minor"/>
      </rPr>
      <t xml:space="preserve"> * 100</t>
    </r>
  </si>
  <si>
    <r>
      <t xml:space="preserve"> </t>
    </r>
    <r>
      <rPr>
        <sz val="14"/>
        <rFont val="Calibri"/>
        <family val="2"/>
        <scheme val="minor"/>
      </rPr>
      <t>durchschnittl. eingesetztes</t>
    </r>
    <r>
      <rPr>
        <b/>
        <sz val="14"/>
        <rFont val="Calibri"/>
        <family val="2"/>
        <scheme val="minor"/>
      </rPr>
      <t xml:space="preserve"> Gesamtkapital dC </t>
    </r>
    <r>
      <rPr>
        <sz val="14"/>
        <rFont val="Calibri"/>
        <family val="2"/>
        <scheme val="minor"/>
      </rPr>
      <t>[EUR]</t>
    </r>
  </si>
  <si>
    <r>
      <t xml:space="preserve">Diese Beziehung lässt sich nach dem </t>
    </r>
    <r>
      <rPr>
        <b/>
        <sz val="14"/>
        <rFont val="Calibri"/>
        <family val="2"/>
        <scheme val="minor"/>
      </rPr>
      <t>Gewinn G</t>
    </r>
    <r>
      <rPr>
        <sz val="14"/>
        <rFont val="Calibri"/>
        <family val="2"/>
        <scheme val="minor"/>
      </rPr>
      <t xml:space="preserve"> umformen:</t>
    </r>
  </si>
  <si>
    <t xml:space="preserve">   [% p. a.]</t>
  </si>
  <si>
    <r>
      <t xml:space="preserve">Dieser Zusammenhang soll nun nachfolgend in einem </t>
    </r>
    <r>
      <rPr>
        <b/>
        <sz val="14"/>
        <color rgb="FF0000FF"/>
        <rFont val="Calibri"/>
        <family val="2"/>
        <scheme val="minor"/>
      </rPr>
      <t>kybernetischen Blockschaltbild</t>
    </r>
    <r>
      <rPr>
        <b/>
        <sz val="14"/>
        <rFont val="Calibri"/>
        <family val="2"/>
        <scheme val="minor"/>
      </rPr>
      <t xml:space="preserve"> dargestellt werden.</t>
    </r>
  </si>
  <si>
    <r>
      <t xml:space="preserve">Dieses Blockschaltbild soll dann Grundlage für eine </t>
    </r>
    <r>
      <rPr>
        <b/>
        <sz val="14"/>
        <color rgb="FF0000FF"/>
        <rFont val="Calibri"/>
        <family val="2"/>
        <scheme val="minor"/>
      </rPr>
      <t>Simulation</t>
    </r>
    <r>
      <rPr>
        <b/>
        <sz val="14"/>
        <rFont val="Calibri"/>
        <family val="2"/>
        <scheme val="minor"/>
      </rPr>
      <t xml:space="preserve"> unter Einbeziehung von Störeinflüssen</t>
    </r>
  </si>
  <si>
    <r>
      <t xml:space="preserve">Dies ist im hier betrachteten Fall die "Eigenkapitalrentabilität </t>
    </r>
    <r>
      <rPr>
        <b/>
        <sz val="14"/>
        <color rgb="FF0000FF"/>
        <rFont val="Calibri"/>
        <family val="2"/>
        <scheme val="minor"/>
      </rPr>
      <t>ekr</t>
    </r>
    <r>
      <rPr>
        <b/>
        <sz val="14"/>
        <rFont val="Calibri"/>
        <family val="2"/>
        <scheme val="minor"/>
      </rPr>
      <t xml:space="preserve"> [% p. a.]".</t>
    </r>
  </si>
  <si>
    <r>
      <t xml:space="preserve">Grenzen variiert werden können, um die Zielgröße </t>
    </r>
    <r>
      <rPr>
        <b/>
        <sz val="14"/>
        <color rgb="FF0000FF"/>
        <rFont val="Calibri"/>
        <family val="2"/>
        <scheme val="minor"/>
      </rPr>
      <t>ekr</t>
    </r>
    <r>
      <rPr>
        <b/>
        <sz val="14"/>
        <rFont val="Calibri"/>
        <family val="2"/>
        <scheme val="minor"/>
      </rPr>
      <t xml:space="preserve"> zu beeinflussen.</t>
    </r>
  </si>
  <si>
    <r>
      <t xml:space="preserve">(1) Eine Größe </t>
    </r>
    <r>
      <rPr>
        <b/>
        <sz val="14"/>
        <color rgb="FF0000FF"/>
        <rFont val="Calibri"/>
        <family val="2"/>
        <scheme val="minor"/>
      </rPr>
      <t>a</t>
    </r>
    <r>
      <rPr>
        <b/>
        <sz val="14"/>
        <rFont val="Calibri"/>
        <family val="2"/>
        <scheme val="minor"/>
      </rPr>
      <t xml:space="preserve"> [%], die die Entscheidung repräsentiert, welcher Anteil am gesamten Investitions-</t>
    </r>
  </si>
  <si>
    <r>
      <t xml:space="preserve">volumen (= Kapital </t>
    </r>
    <r>
      <rPr>
        <b/>
        <sz val="14"/>
        <color rgb="FF0000FF"/>
        <rFont val="Calibri"/>
        <family val="2"/>
        <scheme val="minor"/>
      </rPr>
      <t>C</t>
    </r>
    <r>
      <rPr>
        <b/>
        <sz val="14"/>
        <rFont val="Calibri"/>
        <family val="2"/>
        <scheme val="minor"/>
      </rPr>
      <t>) durch Eigenkapital (</t>
    </r>
    <r>
      <rPr>
        <b/>
        <sz val="14"/>
        <color rgb="FF0000FF"/>
        <rFont val="Calibri"/>
        <family val="2"/>
        <scheme val="minor"/>
      </rPr>
      <t>EK</t>
    </r>
    <r>
      <rPr>
        <b/>
        <sz val="14"/>
        <rFont val="Calibri"/>
        <family val="2"/>
        <scheme val="minor"/>
      </rPr>
      <t>) finanziert werden soll.</t>
    </r>
  </si>
  <si>
    <r>
      <t xml:space="preserve">Anmerkung: Eine Änderung des Absolutwertes der Ausgangsgröße </t>
    </r>
    <r>
      <rPr>
        <b/>
        <sz val="14"/>
        <color rgb="FF0000FF"/>
        <rFont val="Calibri"/>
        <family val="2"/>
        <scheme val="minor"/>
      </rPr>
      <t>C</t>
    </r>
    <r>
      <rPr>
        <b/>
        <sz val="14"/>
        <rFont val="Calibri"/>
        <family val="2"/>
        <scheme val="minor"/>
      </rPr>
      <t xml:space="preserve"> hat - wie wir sehen werden - keinen</t>
    </r>
  </si>
  <si>
    <r>
      <t xml:space="preserve">Einfluß auf die Zielgöße </t>
    </r>
    <r>
      <rPr>
        <b/>
        <sz val="14"/>
        <color rgb="FF0000FF"/>
        <rFont val="Calibri"/>
        <family val="2"/>
        <scheme val="minor"/>
      </rPr>
      <t>ekr</t>
    </r>
    <r>
      <rPr>
        <b/>
        <sz val="14"/>
        <rFont val="Calibri"/>
        <family val="2"/>
        <scheme val="minor"/>
      </rPr>
      <t>!</t>
    </r>
  </si>
  <si>
    <r>
      <t>(2) Eine Größe</t>
    </r>
    <r>
      <rPr>
        <b/>
        <sz val="14"/>
        <color rgb="FF0000FF"/>
        <rFont val="Calibri"/>
        <family val="2"/>
        <scheme val="minor"/>
      </rPr>
      <t xml:space="preserve"> kp</t>
    </r>
    <r>
      <rPr>
        <b/>
        <sz val="14"/>
        <rFont val="Calibri"/>
        <family val="2"/>
        <scheme val="minor"/>
      </rPr>
      <t xml:space="preserve"> [EUR/EUR], die als Kapitalproduktivität (= Umschlagszahl des eingesetzten Kapitals </t>
    </r>
    <r>
      <rPr>
        <b/>
        <sz val="14"/>
        <color rgb="FF0000FF"/>
        <rFont val="Calibri"/>
        <family val="2"/>
        <scheme val="minor"/>
      </rPr>
      <t>C</t>
    </r>
    <r>
      <rPr>
        <b/>
        <sz val="14"/>
        <rFont val="Calibri"/>
        <family val="2"/>
        <scheme val="minor"/>
      </rPr>
      <t xml:space="preserve">) </t>
    </r>
  </si>
  <si>
    <r>
      <t xml:space="preserve">aufgezeigt wird, welche Leistung </t>
    </r>
    <r>
      <rPr>
        <b/>
        <sz val="14"/>
        <color rgb="FF0000FF"/>
        <rFont val="Calibri"/>
        <family val="2"/>
        <scheme val="minor"/>
      </rPr>
      <t>L</t>
    </r>
    <r>
      <rPr>
        <b/>
        <sz val="14"/>
        <rFont val="Calibri"/>
        <family val="2"/>
        <scheme val="minor"/>
      </rPr>
      <t xml:space="preserve"> [EUR/a] erzielt werden kann, wenn ein Kapitaleinsatz in Höhe der </t>
    </r>
  </si>
  <si>
    <r>
      <t xml:space="preserve">Größe </t>
    </r>
    <r>
      <rPr>
        <b/>
        <sz val="14"/>
        <color rgb="FF0000FF"/>
        <rFont val="Calibri"/>
        <family val="2"/>
        <scheme val="minor"/>
      </rPr>
      <t>C</t>
    </r>
    <r>
      <rPr>
        <b/>
        <sz val="14"/>
        <rFont val="Calibri"/>
        <family val="2"/>
        <scheme val="minor"/>
      </rPr>
      <t xml:space="preserve"> [EUR] erfolgt.</t>
    </r>
  </si>
  <si>
    <r>
      <t xml:space="preserve">(3) Eine Größe </t>
    </r>
    <r>
      <rPr>
        <b/>
        <sz val="14"/>
        <color rgb="FF0000FF"/>
        <rFont val="Calibri"/>
        <family val="2"/>
        <scheme val="minor"/>
      </rPr>
      <t>ks</t>
    </r>
    <r>
      <rPr>
        <b/>
        <sz val="14"/>
        <rFont val="Calibri"/>
        <family val="2"/>
        <scheme val="minor"/>
      </rPr>
      <t xml:space="preserve"> [EUR/100 EUR] im Sinne eines Kostensatzes. Auch diese Größe repräsentiert einen</t>
    </r>
  </si>
  <si>
    <r>
      <t xml:space="preserve">(1) Ein Zinssatz </t>
    </r>
    <r>
      <rPr>
        <b/>
        <sz val="14"/>
        <color rgb="FF0000FF"/>
        <rFont val="Calibri"/>
        <family val="2"/>
        <scheme val="minor"/>
      </rPr>
      <t>i</t>
    </r>
    <r>
      <rPr>
        <b/>
        <sz val="14"/>
        <rFont val="Calibri"/>
        <family val="2"/>
        <scheme val="minor"/>
      </rPr>
      <t xml:space="preserve"> [% p. a.], der das marktübliche Zinsniveau für die Aufnahme von Fremdkapital repräsen-</t>
    </r>
  </si>
  <si>
    <r>
      <t xml:space="preserve">(2) Ein Steuersatz </t>
    </r>
    <r>
      <rPr>
        <b/>
        <sz val="14"/>
        <color rgb="FF0000FF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[%], der das Niveau der Besteuerung eines erwirtschaftenden Gewinns </t>
    </r>
    <r>
      <rPr>
        <b/>
        <sz val="14"/>
        <color rgb="FF0000FF"/>
        <rFont val="Calibri"/>
        <family val="2"/>
        <scheme val="minor"/>
      </rPr>
      <t>G</t>
    </r>
    <r>
      <rPr>
        <b/>
        <sz val="14"/>
        <rFont val="Calibri"/>
        <family val="2"/>
        <scheme val="minor"/>
      </rPr>
      <t xml:space="preserve"> [EUR]</t>
    </r>
  </si>
  <si>
    <r>
      <t xml:space="preserve">auf die Zielgröße </t>
    </r>
    <r>
      <rPr>
        <b/>
        <sz val="14"/>
        <color rgb="FF0000FF"/>
        <rFont val="Calibri"/>
        <family val="2"/>
        <scheme val="minor"/>
      </rPr>
      <t>ekr</t>
    </r>
    <r>
      <rPr>
        <b/>
        <sz val="14"/>
        <rFont val="Calibri"/>
        <family val="2"/>
        <scheme val="minor"/>
      </rPr>
      <t xml:space="preserve"> sichtbar zu machen, und zwar im Sinne "</t>
    </r>
    <r>
      <rPr>
        <b/>
        <sz val="14"/>
        <color rgb="FF0000FF"/>
        <rFont val="Calibri"/>
        <family val="2"/>
        <scheme val="minor"/>
      </rPr>
      <t>Was wäre, wenn …</t>
    </r>
    <r>
      <rPr>
        <b/>
        <sz val="14"/>
        <rFont val="Calibri"/>
        <family val="2"/>
        <scheme val="minor"/>
      </rPr>
      <t>".</t>
    </r>
  </si>
  <si>
    <r>
      <t xml:space="preserve">Als Störgröße wird eine Größe </t>
    </r>
    <r>
      <rPr>
        <b/>
        <sz val="14"/>
        <color rgb="FF0000FF"/>
        <rFont val="Calibri"/>
        <family val="2"/>
        <scheme val="minor"/>
      </rPr>
      <t>m</t>
    </r>
    <r>
      <rPr>
        <b/>
        <sz val="14"/>
        <rFont val="Calibri"/>
        <family val="2"/>
        <scheme val="minor"/>
      </rPr>
      <t xml:space="preserve"> [-] - im Sinne eines Faktors "Marktrealisierung" in das Modell einbezogen. </t>
    </r>
  </si>
  <si>
    <r>
      <t xml:space="preserve">Umsätze </t>
    </r>
    <r>
      <rPr>
        <b/>
        <sz val="14"/>
        <color rgb="FF0000FF"/>
        <rFont val="Calibri"/>
        <family val="2"/>
        <scheme val="minor"/>
      </rPr>
      <t>U</t>
    </r>
    <r>
      <rPr>
        <b/>
        <sz val="14"/>
        <rFont val="Calibri"/>
        <family val="2"/>
        <scheme val="minor"/>
      </rPr>
      <t xml:space="preserve"> verwirklicht wird. Der Standardwert ist </t>
    </r>
    <r>
      <rPr>
        <b/>
        <sz val="14"/>
        <color rgb="FF0000FF"/>
        <rFont val="Calibri"/>
        <family val="2"/>
        <scheme val="minor"/>
      </rPr>
      <t>m = 1,0</t>
    </r>
    <r>
      <rPr>
        <b/>
        <sz val="14"/>
        <rFont val="Calibri"/>
        <family val="2"/>
        <scheme val="minor"/>
      </rPr>
      <t>. Im Modell wird aber unter Zuhilfenahme von</t>
    </r>
  </si>
  <si>
    <r>
      <t xml:space="preserve">Zufallszahlen simuliert, dass </t>
    </r>
    <r>
      <rPr>
        <b/>
        <sz val="14"/>
        <color rgb="FF0000FF"/>
        <rFont val="Calibri"/>
        <family val="2"/>
        <scheme val="minor"/>
      </rPr>
      <t>m</t>
    </r>
    <r>
      <rPr>
        <b/>
        <sz val="14"/>
        <rFont val="Calibri"/>
        <family val="2"/>
        <scheme val="minor"/>
      </rPr>
      <t xml:space="preserve"> auch Werte ungleich 1,0 annehmen kann. Damit soll sichtbar gemacht werden,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</si>
</sst>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1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indexed="10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vertAlign val="subscript"/>
      <sz val="14"/>
      <name val="Calibri"/>
      <family val="2"/>
      <scheme val="minor"/>
    </font>
    <font>
      <b/>
      <sz val="14"/>
      <name val="Calibri"/>
      <family val="2"/>
    </font>
    <font>
      <b/>
      <sz val="16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20"/>
      <color rgb="FF00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3C1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2FEC2"/>
        <bgColor indexed="64"/>
      </patternFill>
    </fill>
    <fill>
      <patternFill patternType="solid">
        <fgColor rgb="FFC7FDC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214">
    <xf numFmtId="0" fontId="0" fillId="0" borderId="0" xfId="0"/>
    <xf numFmtId="0" fontId="0" fillId="0" borderId="0" xfId="0" applyAlignment="1">
      <alignment vertical="center"/>
    </xf>
    <xf numFmtId="0" fontId="0" fillId="0" borderId="26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3" xfId="0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vertical="center"/>
    </xf>
    <xf numFmtId="0" fontId="15" fillId="5" borderId="2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vertical="center"/>
    </xf>
    <xf numFmtId="0" fontId="15" fillId="5" borderId="7" xfId="0" applyFont="1" applyFill="1" applyBorder="1" applyAlignment="1">
      <alignment vertical="center"/>
    </xf>
    <xf numFmtId="0" fontId="15" fillId="5" borderId="8" xfId="0" applyFont="1" applyFill="1" applyBorder="1" applyAlignment="1">
      <alignment vertical="center"/>
    </xf>
    <xf numFmtId="0" fontId="15" fillId="5" borderId="9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26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12" borderId="29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8" borderId="5" xfId="0" applyFont="1" applyFill="1" applyBorder="1" applyAlignment="1">
      <alignment vertical="center"/>
    </xf>
    <xf numFmtId="4" fontId="7" fillId="3" borderId="5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4" fontId="7" fillId="8" borderId="5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7" fillId="11" borderId="29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15" borderId="12" xfId="0" applyFont="1" applyFill="1" applyBorder="1" applyAlignment="1">
      <alignment vertical="center"/>
    </xf>
    <xf numFmtId="0" fontId="8" fillId="15" borderId="13" xfId="0" applyFont="1" applyFill="1" applyBorder="1" applyAlignment="1">
      <alignment vertical="center"/>
    </xf>
    <xf numFmtId="0" fontId="8" fillId="15" borderId="14" xfId="0" applyFont="1" applyFill="1" applyBorder="1" applyAlignment="1">
      <alignment vertical="center"/>
    </xf>
    <xf numFmtId="0" fontId="7" fillId="8" borderId="10" xfId="0" applyFont="1" applyFill="1" applyBorder="1" applyAlignment="1">
      <alignment horizontal="center" vertical="center"/>
    </xf>
    <xf numFmtId="0" fontId="8" fillId="15" borderId="15" xfId="0" applyFont="1" applyFill="1" applyBorder="1" applyAlignment="1">
      <alignment vertical="center"/>
    </xf>
    <xf numFmtId="0" fontId="8" fillId="15" borderId="0" xfId="0" applyFont="1" applyFill="1" applyBorder="1" applyAlignment="1">
      <alignment vertical="center"/>
    </xf>
    <xf numFmtId="0" fontId="7" fillId="16" borderId="10" xfId="0" applyFont="1" applyFill="1" applyBorder="1" applyAlignment="1">
      <alignment horizontal="center" vertical="center"/>
    </xf>
    <xf numFmtId="0" fontId="8" fillId="15" borderId="16" xfId="0" applyFont="1" applyFill="1" applyBorder="1" applyAlignment="1">
      <alignment vertical="center"/>
    </xf>
    <xf numFmtId="0" fontId="8" fillId="19" borderId="34" xfId="0" applyFont="1" applyFill="1" applyBorder="1" applyAlignment="1">
      <alignment vertical="center"/>
    </xf>
    <xf numFmtId="0" fontId="15" fillId="19" borderId="35" xfId="0" applyFont="1" applyFill="1" applyBorder="1" applyAlignment="1">
      <alignment vertical="center"/>
    </xf>
    <xf numFmtId="0" fontId="8" fillId="19" borderId="36" xfId="0" applyFont="1" applyFill="1" applyBorder="1" applyAlignment="1">
      <alignment vertical="center"/>
    </xf>
    <xf numFmtId="0" fontId="7" fillId="6" borderId="1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3" fontId="7" fillId="3" borderId="1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15" borderId="15" xfId="0" applyFont="1" applyFill="1" applyBorder="1" applyAlignment="1">
      <alignment horizontal="center" vertical="center"/>
    </xf>
    <xf numFmtId="0" fontId="14" fillId="15" borderId="0" xfId="0" applyFont="1" applyFill="1" applyBorder="1" applyAlignment="1">
      <alignment horizontal="center" vertical="center"/>
    </xf>
    <xf numFmtId="164" fontId="7" fillId="7" borderId="11" xfId="0" applyNumberFormat="1" applyFont="1" applyFill="1" applyBorder="1" applyAlignment="1">
      <alignment horizontal="center" vertical="center"/>
    </xf>
    <xf numFmtId="0" fontId="8" fillId="19" borderId="39" xfId="0" applyFont="1" applyFill="1" applyBorder="1" applyAlignment="1">
      <alignment vertical="center"/>
    </xf>
    <xf numFmtId="0" fontId="15" fillId="19" borderId="40" xfId="0" applyFont="1" applyFill="1" applyBorder="1" applyAlignment="1">
      <alignment vertical="center"/>
    </xf>
    <xf numFmtId="0" fontId="8" fillId="19" borderId="41" xfId="0" applyFont="1" applyFill="1" applyBorder="1" applyAlignment="1">
      <alignment vertical="center"/>
    </xf>
    <xf numFmtId="164" fontId="7" fillId="3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0" fontId="7" fillId="13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16" borderId="3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7" fillId="7" borderId="1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Continuous" vertical="center"/>
    </xf>
    <xf numFmtId="0" fontId="8" fillId="15" borderId="17" xfId="0" applyFont="1" applyFill="1" applyBorder="1" applyAlignment="1">
      <alignment vertical="center"/>
    </xf>
    <xf numFmtId="0" fontId="8" fillId="15" borderId="18" xfId="0" applyFont="1" applyFill="1" applyBorder="1" applyAlignment="1">
      <alignment vertical="center"/>
    </xf>
    <xf numFmtId="0" fontId="8" fillId="15" borderId="19" xfId="0" applyFont="1" applyFill="1" applyBorder="1" applyAlignment="1">
      <alignment vertical="center"/>
    </xf>
    <xf numFmtId="3" fontId="7" fillId="10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7" fillId="9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8" fillId="17" borderId="34" xfId="0" applyFont="1" applyFill="1" applyBorder="1" applyAlignment="1">
      <alignment vertical="center"/>
    </xf>
    <xf numFmtId="0" fontId="8" fillId="17" borderId="35" xfId="0" applyFont="1" applyFill="1" applyBorder="1" applyAlignment="1">
      <alignment vertical="center"/>
    </xf>
    <xf numFmtId="0" fontId="8" fillId="17" borderId="36" xfId="0" applyFont="1" applyFill="1" applyBorder="1" applyAlignment="1">
      <alignment vertical="center"/>
    </xf>
    <xf numFmtId="0" fontId="8" fillId="17" borderId="37" xfId="0" applyFont="1" applyFill="1" applyBorder="1" applyAlignment="1">
      <alignment vertical="center"/>
    </xf>
    <xf numFmtId="0" fontId="9" fillId="17" borderId="0" xfId="0" applyFont="1" applyFill="1" applyBorder="1" applyAlignment="1">
      <alignment horizontal="center" vertical="center"/>
    </xf>
    <xf numFmtId="0" fontId="8" fillId="17" borderId="0" xfId="0" applyFont="1" applyFill="1" applyBorder="1" applyAlignment="1">
      <alignment vertical="center"/>
    </xf>
    <xf numFmtId="0" fontId="8" fillId="17" borderId="38" xfId="0" applyFont="1" applyFill="1" applyBorder="1" applyAlignment="1">
      <alignment vertical="center"/>
    </xf>
    <xf numFmtId="0" fontId="7" fillId="7" borderId="5" xfId="0" applyFont="1" applyFill="1" applyBorder="1" applyAlignment="1">
      <alignment horizontal="center" vertical="center"/>
    </xf>
    <xf numFmtId="2" fontId="7" fillId="7" borderId="5" xfId="0" applyNumberFormat="1" applyFont="1" applyFill="1" applyBorder="1" applyAlignment="1">
      <alignment horizontal="left" vertical="center"/>
    </xf>
    <xf numFmtId="0" fontId="8" fillId="17" borderId="0" xfId="0" applyFont="1" applyFill="1" applyBorder="1" applyAlignment="1">
      <alignment horizontal="left" vertical="center"/>
    </xf>
    <xf numFmtId="0" fontId="9" fillId="7" borderId="30" xfId="0" quotePrefix="1" applyFont="1" applyFill="1" applyBorder="1" applyAlignment="1">
      <alignment vertical="center"/>
    </xf>
    <xf numFmtId="0" fontId="8" fillId="7" borderId="32" xfId="0" applyFont="1" applyFill="1" applyBorder="1" applyAlignment="1">
      <alignment vertical="center"/>
    </xf>
    <xf numFmtId="2" fontId="7" fillId="7" borderId="5" xfId="0" applyNumberFormat="1" applyFont="1" applyFill="1" applyBorder="1" applyAlignment="1">
      <alignment horizontal="center" vertical="center"/>
    </xf>
    <xf numFmtId="0" fontId="8" fillId="17" borderId="39" xfId="0" applyFont="1" applyFill="1" applyBorder="1" applyAlignment="1">
      <alignment vertical="center"/>
    </xf>
    <xf numFmtId="0" fontId="8" fillId="17" borderId="40" xfId="0" applyFont="1" applyFill="1" applyBorder="1"/>
    <xf numFmtId="0" fontId="8" fillId="17" borderId="40" xfId="0" applyFont="1" applyFill="1" applyBorder="1" applyAlignment="1">
      <alignment vertical="center"/>
    </xf>
    <xf numFmtId="0" fontId="8" fillId="17" borderId="41" xfId="0" applyFont="1" applyFill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25" fillId="20" borderId="0" xfId="2" applyFill="1"/>
    <xf numFmtId="0" fontId="20" fillId="7" borderId="1" xfId="1" applyFont="1" applyFill="1" applyBorder="1" applyAlignment="1">
      <alignment vertical="center"/>
    </xf>
    <xf numFmtId="0" fontId="27" fillId="7" borderId="2" xfId="0" applyFont="1" applyFill="1" applyBorder="1" applyAlignment="1">
      <alignment vertical="center"/>
    </xf>
    <xf numFmtId="0" fontId="8" fillId="7" borderId="2" xfId="0" applyFont="1" applyFill="1" applyBorder="1"/>
    <xf numFmtId="0" fontId="0" fillId="7" borderId="3" xfId="0" applyFill="1" applyBorder="1"/>
    <xf numFmtId="0" fontId="0" fillId="0" borderId="4" xfId="0" applyBorder="1"/>
    <xf numFmtId="0" fontId="28" fillId="7" borderId="0" xfId="1" applyFont="1" applyFill="1" applyBorder="1" applyAlignment="1">
      <alignment vertical="center"/>
    </xf>
    <xf numFmtId="0" fontId="8" fillId="7" borderId="0" xfId="0" applyFont="1" applyFill="1" applyBorder="1"/>
    <xf numFmtId="0" fontId="0" fillId="7" borderId="6" xfId="0" applyFill="1" applyBorder="1"/>
    <xf numFmtId="0" fontId="8" fillId="3" borderId="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8" fillId="3" borderId="7" xfId="0" applyFont="1" applyFill="1" applyBorder="1" applyAlignment="1">
      <alignment vertical="center"/>
    </xf>
    <xf numFmtId="0" fontId="14" fillId="3" borderId="8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0" fillId="7" borderId="9" xfId="0" applyFill="1" applyBorder="1"/>
    <xf numFmtId="0" fontId="7" fillId="3" borderId="0" xfId="0" applyFont="1" applyFill="1" applyBorder="1" applyAlignment="1">
      <alignment horizontal="right" vertical="center"/>
    </xf>
    <xf numFmtId="0" fontId="7" fillId="5" borderId="44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29" fillId="20" borderId="0" xfId="2" applyFont="1" applyFill="1"/>
    <xf numFmtId="0" fontId="7" fillId="0" borderId="0" xfId="0" applyFont="1" applyBorder="1"/>
    <xf numFmtId="0" fontId="25" fillId="7" borderId="3" xfId="2" applyFill="1" applyBorder="1"/>
    <xf numFmtId="0" fontId="19" fillId="7" borderId="4" xfId="1" applyFont="1" applyFill="1" applyBorder="1" applyAlignment="1">
      <alignment vertical="center"/>
    </xf>
    <xf numFmtId="0" fontId="28" fillId="7" borderId="0" xfId="0" applyFont="1" applyFill="1" applyBorder="1" applyAlignment="1">
      <alignment vertical="center"/>
    </xf>
    <xf numFmtId="0" fontId="25" fillId="7" borderId="6" xfId="2" applyFill="1" applyBorder="1"/>
    <xf numFmtId="0" fontId="29" fillId="7" borderId="6" xfId="2" applyFont="1" applyFill="1" applyBorder="1"/>
    <xf numFmtId="0" fontId="0" fillId="3" borderId="7" xfId="0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5" fillId="7" borderId="9" xfId="2" applyFill="1" applyBorder="1"/>
    <xf numFmtId="0" fontId="7" fillId="2" borderId="20" xfId="0" applyFont="1" applyFill="1" applyBorder="1" applyAlignment="1">
      <alignment vertical="center"/>
    </xf>
    <xf numFmtId="0" fontId="16" fillId="2" borderId="24" xfId="0" applyFont="1" applyFill="1" applyBorder="1" applyAlignment="1">
      <alignment vertical="center"/>
    </xf>
    <xf numFmtId="0" fontId="16" fillId="2" borderId="25" xfId="0" applyFont="1" applyFill="1" applyBorder="1" applyAlignment="1">
      <alignment vertical="center"/>
    </xf>
    <xf numFmtId="0" fontId="27" fillId="7" borderId="20" xfId="0" applyFont="1" applyFill="1" applyBorder="1"/>
    <xf numFmtId="0" fontId="8" fillId="7" borderId="24" xfId="0" applyFont="1" applyFill="1" applyBorder="1" applyAlignment="1">
      <alignment vertical="center"/>
    </xf>
    <xf numFmtId="0" fontId="8" fillId="7" borderId="25" xfId="0" applyFont="1" applyFill="1" applyBorder="1" applyAlignment="1">
      <alignment vertical="center"/>
    </xf>
    <xf numFmtId="0" fontId="19" fillId="7" borderId="21" xfId="0" applyFont="1" applyFill="1" applyBorder="1"/>
    <xf numFmtId="0" fontId="8" fillId="7" borderId="26" xfId="0" applyFont="1" applyFill="1" applyBorder="1" applyAlignment="1">
      <alignment vertical="center"/>
    </xf>
    <xf numFmtId="0" fontId="0" fillId="7" borderId="25" xfId="0" applyFill="1" applyBorder="1" applyAlignment="1">
      <alignment vertical="center"/>
    </xf>
    <xf numFmtId="0" fontId="0" fillId="7" borderId="26" xfId="0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36" xfId="0" applyFont="1" applyFill="1" applyBorder="1" applyAlignment="1">
      <alignment vertical="center"/>
    </xf>
    <xf numFmtId="0" fontId="16" fillId="2" borderId="38" xfId="0" applyFont="1" applyFill="1" applyBorder="1" applyAlignment="1">
      <alignment vertical="center"/>
    </xf>
    <xf numFmtId="0" fontId="8" fillId="2" borderId="50" xfId="0" applyFont="1" applyFill="1" applyBorder="1" applyAlignment="1">
      <alignment vertical="center"/>
    </xf>
    <xf numFmtId="0" fontId="8" fillId="2" borderId="40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0" fontId="8" fillId="7" borderId="50" xfId="0" applyFont="1" applyFill="1" applyBorder="1" applyAlignment="1">
      <alignment vertical="center"/>
    </xf>
    <xf numFmtId="0" fontId="8" fillId="7" borderId="40" xfId="0" applyFont="1" applyFill="1" applyBorder="1" applyAlignment="1">
      <alignment vertical="center"/>
    </xf>
    <xf numFmtId="0" fontId="19" fillId="7" borderId="21" xfId="0" applyFont="1" applyFill="1" applyBorder="1" applyAlignment="1">
      <alignment vertical="center"/>
    </xf>
    <xf numFmtId="0" fontId="7" fillId="21" borderId="30" xfId="0" applyFont="1" applyFill="1" applyBorder="1" applyAlignment="1">
      <alignment horizontal="center" vertical="center"/>
    </xf>
    <xf numFmtId="0" fontId="7" fillId="21" borderId="32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center" vertical="center"/>
    </xf>
    <xf numFmtId="0" fontId="7" fillId="12" borderId="3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22" borderId="46" xfId="0" applyFont="1" applyFill="1" applyBorder="1" applyAlignment="1">
      <alignment horizontal="left" vertical="center"/>
    </xf>
    <xf numFmtId="0" fontId="7" fillId="22" borderId="28" xfId="0" applyFont="1" applyFill="1" applyBorder="1" applyAlignment="1">
      <alignment horizontal="left" vertical="center"/>
    </xf>
    <xf numFmtId="0" fontId="7" fillId="22" borderId="47" xfId="0" applyFont="1" applyFill="1" applyBorder="1" applyAlignment="1">
      <alignment horizontal="left" vertical="center"/>
    </xf>
    <xf numFmtId="0" fontId="7" fillId="21" borderId="46" xfId="0" applyFont="1" applyFill="1" applyBorder="1" applyAlignment="1">
      <alignment horizontal="left" vertical="center"/>
    </xf>
    <xf numFmtId="0" fontId="7" fillId="21" borderId="28" xfId="0" applyFont="1" applyFill="1" applyBorder="1" applyAlignment="1">
      <alignment horizontal="left" vertical="center"/>
    </xf>
    <xf numFmtId="0" fontId="7" fillId="21" borderId="47" xfId="0" applyFont="1" applyFill="1" applyBorder="1" applyAlignment="1">
      <alignment horizontal="left" vertical="center"/>
    </xf>
    <xf numFmtId="0" fontId="7" fillId="23" borderId="46" xfId="0" applyFont="1" applyFill="1" applyBorder="1" applyAlignment="1">
      <alignment horizontal="left" vertical="center"/>
    </xf>
    <xf numFmtId="0" fontId="7" fillId="23" borderId="28" xfId="0" applyFont="1" applyFill="1" applyBorder="1" applyAlignment="1">
      <alignment horizontal="left" vertical="center"/>
    </xf>
    <xf numFmtId="0" fontId="7" fillId="23" borderId="47" xfId="0" applyFont="1" applyFill="1" applyBorder="1" applyAlignment="1">
      <alignment horizontal="left" vertical="center"/>
    </xf>
    <xf numFmtId="0" fontId="7" fillId="16" borderId="46" xfId="0" applyFont="1" applyFill="1" applyBorder="1" applyAlignment="1">
      <alignment horizontal="left" vertical="center"/>
    </xf>
    <xf numFmtId="0" fontId="7" fillId="16" borderId="28" xfId="0" applyFont="1" applyFill="1" applyBorder="1" applyAlignment="1">
      <alignment horizontal="left" vertical="center"/>
    </xf>
    <xf numFmtId="0" fontId="7" fillId="16" borderId="47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6" fillId="18" borderId="42" xfId="0" applyFont="1" applyFill="1" applyBorder="1" applyAlignment="1">
      <alignment horizontal="center" vertical="center" wrapText="1"/>
    </xf>
    <xf numFmtId="0" fontId="16" fillId="18" borderId="43" xfId="0" applyFont="1" applyFill="1" applyBorder="1" applyAlignment="1">
      <alignment horizontal="center" vertical="center" wrapText="1"/>
    </xf>
    <xf numFmtId="0" fontId="7" fillId="14" borderId="30" xfId="0" applyFont="1" applyFill="1" applyBorder="1" applyAlignment="1">
      <alignment horizontal="center" vertical="center"/>
    </xf>
    <xf numFmtId="0" fontId="7" fillId="14" borderId="31" xfId="0" applyFont="1" applyFill="1" applyBorder="1" applyAlignment="1">
      <alignment horizontal="center" vertical="center"/>
    </xf>
    <xf numFmtId="0" fontId="7" fillId="13" borderId="30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E6F091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7FDC3"/>
      <color rgb="FFD2FEC2"/>
      <color rgb="FFF3C1FF"/>
      <color rgb="FFFFFFCC"/>
      <color rgb="FFCCCCFF"/>
      <color rgb="FF00FFCC"/>
      <color rgb="FFFFCCFF"/>
      <color rgb="FF66FFFF"/>
      <color rgb="FF33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19</xdr:row>
      <xdr:rowOff>104775</xdr:rowOff>
    </xdr:from>
    <xdr:to>
      <xdr:col>9</xdr:col>
      <xdr:colOff>47625</xdr:colOff>
      <xdr:row>19</xdr:row>
      <xdr:rowOff>104775</xdr:rowOff>
    </xdr:to>
    <xdr:sp macro="" textlink="">
      <xdr:nvSpPr>
        <xdr:cNvPr id="1039" name="Line 3"/>
        <xdr:cNvSpPr>
          <a:spLocks noChangeShapeType="1"/>
        </xdr:cNvSpPr>
      </xdr:nvSpPr>
      <xdr:spPr bwMode="auto">
        <a:xfrm>
          <a:off x="1600200" y="4010025"/>
          <a:ext cx="354330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152400</xdr:colOff>
      <xdr:row>26</xdr:row>
      <xdr:rowOff>133350</xdr:rowOff>
    </xdr:from>
    <xdr:to>
      <xdr:col>11</xdr:col>
      <xdr:colOff>0</xdr:colOff>
      <xdr:row>26</xdr:row>
      <xdr:rowOff>133350</xdr:rowOff>
    </xdr:to>
    <xdr:sp macro="" textlink="">
      <xdr:nvSpPr>
        <xdr:cNvPr id="1040" name="Line 4"/>
        <xdr:cNvSpPr>
          <a:spLocks noChangeShapeType="1"/>
        </xdr:cNvSpPr>
      </xdr:nvSpPr>
      <xdr:spPr bwMode="auto">
        <a:xfrm flipV="1">
          <a:off x="1647825" y="5581650"/>
          <a:ext cx="570547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38</xdr:row>
      <xdr:rowOff>85725</xdr:rowOff>
    </xdr:from>
    <xdr:to>
      <xdr:col>7</xdr:col>
      <xdr:colOff>2105025</xdr:colOff>
      <xdr:row>38</xdr:row>
      <xdr:rowOff>104775</xdr:rowOff>
    </xdr:to>
    <xdr:sp macro="" textlink="">
      <xdr:nvSpPr>
        <xdr:cNvPr id="1041" name="Line 5"/>
        <xdr:cNvSpPr>
          <a:spLocks noChangeShapeType="1"/>
        </xdr:cNvSpPr>
      </xdr:nvSpPr>
      <xdr:spPr bwMode="auto">
        <a:xfrm flipV="1">
          <a:off x="1695450" y="8439150"/>
          <a:ext cx="2590800" cy="1905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1095375</xdr:colOff>
      <xdr:row>2</xdr:row>
      <xdr:rowOff>114300</xdr:rowOff>
    </xdr:from>
    <xdr:to>
      <xdr:col>13</xdr:col>
      <xdr:colOff>9526</xdr:colOff>
      <xdr:row>3</xdr:row>
      <xdr:rowOff>114300</xdr:rowOff>
    </xdr:to>
    <xdr:sp macro="" textlink="">
      <xdr:nvSpPr>
        <xdr:cNvPr id="5" name="Abgerundetes Rechteck 4"/>
        <xdr:cNvSpPr/>
      </xdr:nvSpPr>
      <xdr:spPr bwMode="auto">
        <a:xfrm>
          <a:off x="7210425" y="361950"/>
          <a:ext cx="1143001" cy="485775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1000125</xdr:colOff>
      <xdr:row>2</xdr:row>
      <xdr:rowOff>200026</xdr:rowOff>
    </xdr:from>
    <xdr:to>
      <xdr:col>13</xdr:col>
      <xdr:colOff>47625</xdr:colOff>
      <xdr:row>4</xdr:row>
      <xdr:rowOff>66675</xdr:rowOff>
    </xdr:to>
    <xdr:sp macro="" textlink="">
      <xdr:nvSpPr>
        <xdr:cNvPr id="3" name="Abgerundetes Rechteck 2"/>
        <xdr:cNvSpPr/>
      </xdr:nvSpPr>
      <xdr:spPr bwMode="auto">
        <a:xfrm>
          <a:off x="6915150" y="514351"/>
          <a:ext cx="2038350" cy="476249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11</xdr:row>
      <xdr:rowOff>152398</xdr:rowOff>
    </xdr:from>
    <xdr:to>
      <xdr:col>9</xdr:col>
      <xdr:colOff>704850</xdr:colOff>
      <xdr:row>11</xdr:row>
      <xdr:rowOff>152399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486400" y="2390773"/>
          <a:ext cx="1038225" cy="1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95250</xdr:colOff>
      <xdr:row>34</xdr:row>
      <xdr:rowOff>95248</xdr:rowOff>
    </xdr:from>
    <xdr:to>
      <xdr:col>10</xdr:col>
      <xdr:colOff>9524</xdr:colOff>
      <xdr:row>34</xdr:row>
      <xdr:rowOff>95249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38675" y="8448673"/>
          <a:ext cx="1933574" cy="1"/>
        </a:xfrm>
        <a:prstGeom prst="line">
          <a:avLst/>
        </a:prstGeom>
        <a:noFill/>
        <a:ln w="444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20</xdr:row>
      <xdr:rowOff>266700</xdr:rowOff>
    </xdr:from>
    <xdr:to>
      <xdr:col>3</xdr:col>
      <xdr:colOff>657226</xdr:colOff>
      <xdr:row>20</xdr:row>
      <xdr:rowOff>266700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1876425" y="5267325"/>
          <a:ext cx="628651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561975</xdr:colOff>
      <xdr:row>22</xdr:row>
      <xdr:rowOff>9525</xdr:rowOff>
    </xdr:from>
    <xdr:to>
      <xdr:col>4</xdr:col>
      <xdr:colOff>561975</xdr:colOff>
      <xdr:row>26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076575" y="5562600"/>
          <a:ext cx="0" cy="904875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4</xdr:col>
      <xdr:colOff>571500</xdr:colOff>
      <xdr:row>26</xdr:row>
      <xdr:rowOff>0</xdr:rowOff>
    </xdr:from>
    <xdr:to>
      <xdr:col>5</xdr:col>
      <xdr:colOff>28575</xdr:colOff>
      <xdr:row>26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3086100" y="6467475"/>
          <a:ext cx="66675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438150</xdr:colOff>
      <xdr:row>14</xdr:row>
      <xdr:rowOff>142875</xdr:rowOff>
    </xdr:from>
    <xdr:to>
      <xdr:col>5</xdr:col>
      <xdr:colOff>438150</xdr:colOff>
      <xdr:row>17</xdr:row>
      <xdr:rowOff>19050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 flipH="1">
          <a:off x="4162425" y="3143250"/>
          <a:ext cx="0" cy="561975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14</xdr:row>
      <xdr:rowOff>142875</xdr:rowOff>
    </xdr:from>
    <xdr:to>
      <xdr:col>9</xdr:col>
      <xdr:colOff>304800</xdr:colOff>
      <xdr:row>14</xdr:row>
      <xdr:rowOff>142875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4143375" y="3143250"/>
          <a:ext cx="198120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13</xdr:row>
      <xdr:rowOff>28575</xdr:rowOff>
    </xdr:from>
    <xdr:to>
      <xdr:col>9</xdr:col>
      <xdr:colOff>295275</xdr:colOff>
      <xdr:row>14</xdr:row>
      <xdr:rowOff>152400</xdr:rowOff>
    </xdr:to>
    <xdr:sp macro="" textlink="">
      <xdr:nvSpPr>
        <xdr:cNvPr id="9" name="Line 12"/>
        <xdr:cNvSpPr>
          <a:spLocks noChangeShapeType="1"/>
        </xdr:cNvSpPr>
      </xdr:nvSpPr>
      <xdr:spPr bwMode="auto">
        <a:xfrm flipV="1">
          <a:off x="6115050" y="2800350"/>
          <a:ext cx="0" cy="352425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333375</xdr:colOff>
      <xdr:row>26</xdr:row>
      <xdr:rowOff>152400</xdr:rowOff>
    </xdr:from>
    <xdr:to>
      <xdr:col>7</xdr:col>
      <xdr:colOff>333375</xdr:colOff>
      <xdr:row>29</xdr:row>
      <xdr:rowOff>104775</xdr:rowOff>
    </xdr:to>
    <xdr:sp macro="" textlink="">
      <xdr:nvSpPr>
        <xdr:cNvPr id="10" name="Line 14"/>
        <xdr:cNvSpPr>
          <a:spLocks noChangeShapeType="1"/>
        </xdr:cNvSpPr>
      </xdr:nvSpPr>
      <xdr:spPr bwMode="auto">
        <a:xfrm>
          <a:off x="5172075" y="6619875"/>
          <a:ext cx="0" cy="55245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619124</xdr:colOff>
      <xdr:row>22</xdr:row>
      <xdr:rowOff>190500</xdr:rowOff>
    </xdr:from>
    <xdr:to>
      <xdr:col>14</xdr:col>
      <xdr:colOff>628649</xdr:colOff>
      <xdr:row>24</xdr:row>
      <xdr:rowOff>161925</xdr:rowOff>
    </xdr:to>
    <xdr:sp macro="" textlink="">
      <xdr:nvSpPr>
        <xdr:cNvPr id="11" name="Line 17"/>
        <xdr:cNvSpPr>
          <a:spLocks noChangeShapeType="1"/>
        </xdr:cNvSpPr>
      </xdr:nvSpPr>
      <xdr:spPr bwMode="auto">
        <a:xfrm flipH="1">
          <a:off x="9610724" y="5743575"/>
          <a:ext cx="9525" cy="352425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361950</xdr:colOff>
      <xdr:row>22</xdr:row>
      <xdr:rowOff>0</xdr:rowOff>
    </xdr:from>
    <xdr:to>
      <xdr:col>17</xdr:col>
      <xdr:colOff>361950</xdr:colOff>
      <xdr:row>24</xdr:row>
      <xdr:rowOff>28575</xdr:rowOff>
    </xdr:to>
    <xdr:sp macro="" textlink="">
      <xdr:nvSpPr>
        <xdr:cNvPr id="12" name="Line 18"/>
        <xdr:cNvSpPr>
          <a:spLocks noChangeShapeType="1"/>
        </xdr:cNvSpPr>
      </xdr:nvSpPr>
      <xdr:spPr bwMode="auto">
        <a:xfrm flipV="1">
          <a:off x="11630025" y="5553075"/>
          <a:ext cx="0" cy="409575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9525</xdr:colOff>
      <xdr:row>21</xdr:row>
      <xdr:rowOff>9525</xdr:rowOff>
    </xdr:from>
    <xdr:to>
      <xdr:col>16</xdr:col>
      <xdr:colOff>600075</xdr:colOff>
      <xdr:row>21</xdr:row>
      <xdr:rowOff>9525</xdr:rowOff>
    </xdr:to>
    <xdr:sp macro="" textlink="">
      <xdr:nvSpPr>
        <xdr:cNvPr id="13" name="Line 19"/>
        <xdr:cNvSpPr>
          <a:spLocks noChangeShapeType="1"/>
        </xdr:cNvSpPr>
      </xdr:nvSpPr>
      <xdr:spPr bwMode="auto">
        <a:xfrm>
          <a:off x="10629900" y="5286375"/>
          <a:ext cx="59055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552450</xdr:colOff>
      <xdr:row>25</xdr:row>
      <xdr:rowOff>19049</xdr:rowOff>
    </xdr:from>
    <xdr:to>
      <xdr:col>12</xdr:col>
      <xdr:colOff>381000</xdr:colOff>
      <xdr:row>25</xdr:row>
      <xdr:rowOff>28574</xdr:rowOff>
    </xdr:to>
    <xdr:sp macro="" textlink="">
      <xdr:nvSpPr>
        <xdr:cNvPr id="14" name="Line 20"/>
        <xdr:cNvSpPr>
          <a:spLocks noChangeShapeType="1"/>
        </xdr:cNvSpPr>
      </xdr:nvSpPr>
      <xdr:spPr bwMode="auto">
        <a:xfrm>
          <a:off x="7115175" y="6238874"/>
          <a:ext cx="1057275" cy="9525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/>
        </a:ln>
      </xdr:spPr>
    </xdr:sp>
    <xdr:clientData/>
  </xdr:twoCellAnchor>
  <xdr:twoCellAnchor>
    <xdr:from>
      <xdr:col>13</xdr:col>
      <xdr:colOff>447675</xdr:colOff>
      <xdr:row>22</xdr:row>
      <xdr:rowOff>200025</xdr:rowOff>
    </xdr:from>
    <xdr:to>
      <xdr:col>14</xdr:col>
      <xdr:colOff>628648</xdr:colOff>
      <xdr:row>22</xdr:row>
      <xdr:rowOff>209549</xdr:rowOff>
    </xdr:to>
    <xdr:sp macro="" textlink="">
      <xdr:nvSpPr>
        <xdr:cNvPr id="15" name="Line 22"/>
        <xdr:cNvSpPr>
          <a:spLocks noChangeShapeType="1"/>
        </xdr:cNvSpPr>
      </xdr:nvSpPr>
      <xdr:spPr bwMode="auto">
        <a:xfrm>
          <a:off x="8629650" y="5753100"/>
          <a:ext cx="990598" cy="9524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none" w="med" len="med"/>
        </a:ln>
      </xdr:spPr>
    </xdr:sp>
    <xdr:clientData/>
  </xdr:twoCellAnchor>
  <xdr:twoCellAnchor>
    <xdr:from>
      <xdr:col>10</xdr:col>
      <xdr:colOff>47625</xdr:colOff>
      <xdr:row>30</xdr:row>
      <xdr:rowOff>57150</xdr:rowOff>
    </xdr:from>
    <xdr:to>
      <xdr:col>19</xdr:col>
      <xdr:colOff>342900</xdr:colOff>
      <xdr:row>30</xdr:row>
      <xdr:rowOff>76200</xdr:rowOff>
    </xdr:to>
    <xdr:sp macro="" textlink="">
      <xdr:nvSpPr>
        <xdr:cNvPr id="16" name="Line 23"/>
        <xdr:cNvSpPr>
          <a:spLocks noChangeShapeType="1"/>
        </xdr:cNvSpPr>
      </xdr:nvSpPr>
      <xdr:spPr bwMode="auto">
        <a:xfrm flipV="1">
          <a:off x="6610350" y="7429500"/>
          <a:ext cx="6124575" cy="1905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19</xdr:col>
      <xdr:colOff>333374</xdr:colOff>
      <xdr:row>21</xdr:row>
      <xdr:rowOff>266699</xdr:rowOff>
    </xdr:from>
    <xdr:to>
      <xdr:col>19</xdr:col>
      <xdr:colOff>342899</xdr:colOff>
      <xdr:row>30</xdr:row>
      <xdr:rowOff>66674</xdr:rowOff>
    </xdr:to>
    <xdr:sp macro="" textlink="">
      <xdr:nvSpPr>
        <xdr:cNvPr id="17" name="Line 24"/>
        <xdr:cNvSpPr>
          <a:spLocks noChangeShapeType="1"/>
        </xdr:cNvSpPr>
      </xdr:nvSpPr>
      <xdr:spPr bwMode="auto">
        <a:xfrm flipH="1" flipV="1">
          <a:off x="12725399" y="5543549"/>
          <a:ext cx="9525" cy="1895475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</xdr:colOff>
      <xdr:row>21</xdr:row>
      <xdr:rowOff>9524</xdr:rowOff>
    </xdr:from>
    <xdr:to>
      <xdr:col>19</xdr:col>
      <xdr:colOff>28575</xdr:colOff>
      <xdr:row>21</xdr:row>
      <xdr:rowOff>19049</xdr:rowOff>
    </xdr:to>
    <xdr:sp macro="" textlink="">
      <xdr:nvSpPr>
        <xdr:cNvPr id="18" name="Line 25"/>
        <xdr:cNvSpPr>
          <a:spLocks noChangeShapeType="1"/>
        </xdr:cNvSpPr>
      </xdr:nvSpPr>
      <xdr:spPr bwMode="auto">
        <a:xfrm>
          <a:off x="12030075" y="5286374"/>
          <a:ext cx="390525" cy="9525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1</xdr:colOff>
      <xdr:row>21</xdr:row>
      <xdr:rowOff>19049</xdr:rowOff>
    </xdr:from>
    <xdr:to>
      <xdr:col>22</xdr:col>
      <xdr:colOff>142875</xdr:colOff>
      <xdr:row>21</xdr:row>
      <xdr:rowOff>19050</xdr:rowOff>
    </xdr:to>
    <xdr:sp macro="" textlink="">
      <xdr:nvSpPr>
        <xdr:cNvPr id="19" name="Line 26"/>
        <xdr:cNvSpPr>
          <a:spLocks noChangeShapeType="1"/>
        </xdr:cNvSpPr>
      </xdr:nvSpPr>
      <xdr:spPr bwMode="auto">
        <a:xfrm>
          <a:off x="13058776" y="5295899"/>
          <a:ext cx="771524" cy="1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314323</xdr:colOff>
      <xdr:row>19</xdr:row>
      <xdr:rowOff>57150</xdr:rowOff>
    </xdr:from>
    <xdr:to>
      <xdr:col>22</xdr:col>
      <xdr:colOff>314324</xdr:colOff>
      <xdr:row>20</xdr:row>
      <xdr:rowOff>133350</xdr:rowOff>
    </xdr:to>
    <xdr:sp macro="" textlink="">
      <xdr:nvSpPr>
        <xdr:cNvPr id="20" name="Line 27"/>
        <xdr:cNvSpPr>
          <a:spLocks noChangeShapeType="1"/>
        </xdr:cNvSpPr>
      </xdr:nvSpPr>
      <xdr:spPr bwMode="auto">
        <a:xfrm flipH="1">
          <a:off x="14001748" y="4400550"/>
          <a:ext cx="1" cy="733425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238125</xdr:colOff>
      <xdr:row>7</xdr:row>
      <xdr:rowOff>104776</xdr:rowOff>
    </xdr:from>
    <xdr:to>
      <xdr:col>25</xdr:col>
      <xdr:colOff>238125</xdr:colOff>
      <xdr:row>20</xdr:row>
      <xdr:rowOff>19051</xdr:rowOff>
    </xdr:to>
    <xdr:sp macro="" textlink="">
      <xdr:nvSpPr>
        <xdr:cNvPr id="21" name="Line 28"/>
        <xdr:cNvSpPr>
          <a:spLocks noChangeShapeType="1"/>
        </xdr:cNvSpPr>
      </xdr:nvSpPr>
      <xdr:spPr bwMode="auto">
        <a:xfrm>
          <a:off x="15182850" y="1514476"/>
          <a:ext cx="0" cy="350520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9</xdr:col>
      <xdr:colOff>285749</xdr:colOff>
      <xdr:row>7</xdr:row>
      <xdr:rowOff>123825</xdr:rowOff>
    </xdr:from>
    <xdr:to>
      <xdr:col>9</xdr:col>
      <xdr:colOff>285750</xdr:colOff>
      <xdr:row>9</xdr:row>
      <xdr:rowOff>161925</xdr:rowOff>
    </xdr:to>
    <xdr:sp macro="" textlink="">
      <xdr:nvSpPr>
        <xdr:cNvPr id="22" name="Line 29"/>
        <xdr:cNvSpPr>
          <a:spLocks noChangeShapeType="1"/>
        </xdr:cNvSpPr>
      </xdr:nvSpPr>
      <xdr:spPr bwMode="auto">
        <a:xfrm flipH="1">
          <a:off x="6105524" y="1533525"/>
          <a:ext cx="1" cy="43815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266700</xdr:colOff>
      <xdr:row>7</xdr:row>
      <xdr:rowOff>104774</xdr:rowOff>
    </xdr:from>
    <xdr:to>
      <xdr:col>25</xdr:col>
      <xdr:colOff>247650</xdr:colOff>
      <xdr:row>7</xdr:row>
      <xdr:rowOff>104774</xdr:rowOff>
    </xdr:to>
    <xdr:sp macro="" textlink="">
      <xdr:nvSpPr>
        <xdr:cNvPr id="23" name="Line 30"/>
        <xdr:cNvSpPr>
          <a:spLocks noChangeShapeType="1"/>
        </xdr:cNvSpPr>
      </xdr:nvSpPr>
      <xdr:spPr bwMode="auto">
        <a:xfrm flipV="1">
          <a:off x="6086475" y="1514474"/>
          <a:ext cx="910590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25</xdr:col>
      <xdr:colOff>304800</xdr:colOff>
      <xdr:row>22</xdr:row>
      <xdr:rowOff>28575</xdr:rowOff>
    </xdr:from>
    <xdr:to>
      <xdr:col>25</xdr:col>
      <xdr:colOff>304800</xdr:colOff>
      <xdr:row>33</xdr:row>
      <xdr:rowOff>66675</xdr:rowOff>
    </xdr:to>
    <xdr:sp macro="" textlink="">
      <xdr:nvSpPr>
        <xdr:cNvPr id="24" name="Line 31"/>
        <xdr:cNvSpPr>
          <a:spLocks noChangeShapeType="1"/>
        </xdr:cNvSpPr>
      </xdr:nvSpPr>
      <xdr:spPr bwMode="auto">
        <a:xfrm>
          <a:off x="15249525" y="5581650"/>
          <a:ext cx="0" cy="257175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10</xdr:col>
      <xdr:colOff>19049</xdr:colOff>
      <xdr:row>33</xdr:row>
      <xdr:rowOff>76200</xdr:rowOff>
    </xdr:from>
    <xdr:to>
      <xdr:col>25</xdr:col>
      <xdr:colOff>295274</xdr:colOff>
      <xdr:row>33</xdr:row>
      <xdr:rowOff>85725</xdr:rowOff>
    </xdr:to>
    <xdr:sp macro="" textlink="">
      <xdr:nvSpPr>
        <xdr:cNvPr id="25" name="Line 32"/>
        <xdr:cNvSpPr>
          <a:spLocks noChangeShapeType="1"/>
        </xdr:cNvSpPr>
      </xdr:nvSpPr>
      <xdr:spPr bwMode="auto">
        <a:xfrm flipH="1">
          <a:off x="6581774" y="8162925"/>
          <a:ext cx="8658225" cy="9525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333375</xdr:colOff>
      <xdr:row>22</xdr:row>
      <xdr:rowOff>9525</xdr:rowOff>
    </xdr:from>
    <xdr:to>
      <xdr:col>2</xdr:col>
      <xdr:colOff>333375</xdr:colOff>
      <xdr:row>37</xdr:row>
      <xdr:rowOff>123825</xdr:rowOff>
    </xdr:to>
    <xdr:sp macro="" textlink="">
      <xdr:nvSpPr>
        <xdr:cNvPr id="26" name="Line 33"/>
        <xdr:cNvSpPr>
          <a:spLocks noChangeShapeType="1"/>
        </xdr:cNvSpPr>
      </xdr:nvSpPr>
      <xdr:spPr bwMode="auto">
        <a:xfrm>
          <a:off x="1438275" y="5562600"/>
          <a:ext cx="0" cy="369570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2</xdr:col>
      <xdr:colOff>323850</xdr:colOff>
      <xdr:row>37</xdr:row>
      <xdr:rowOff>114300</xdr:rowOff>
    </xdr:from>
    <xdr:to>
      <xdr:col>9</xdr:col>
      <xdr:colOff>295275</xdr:colOff>
      <xdr:row>37</xdr:row>
      <xdr:rowOff>114300</xdr:rowOff>
    </xdr:to>
    <xdr:sp macro="" textlink="">
      <xdr:nvSpPr>
        <xdr:cNvPr id="27" name="Line 34"/>
        <xdr:cNvSpPr>
          <a:spLocks noChangeShapeType="1"/>
        </xdr:cNvSpPr>
      </xdr:nvSpPr>
      <xdr:spPr bwMode="auto">
        <a:xfrm>
          <a:off x="1428750" y="9248775"/>
          <a:ext cx="468630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9</xdr:col>
      <xdr:colOff>314322</xdr:colOff>
      <xdr:row>36</xdr:row>
      <xdr:rowOff>19047</xdr:rowOff>
    </xdr:from>
    <xdr:to>
      <xdr:col>9</xdr:col>
      <xdr:colOff>314324</xdr:colOff>
      <xdr:row>37</xdr:row>
      <xdr:rowOff>133349</xdr:rowOff>
    </xdr:to>
    <xdr:sp macro="" textlink="">
      <xdr:nvSpPr>
        <xdr:cNvPr id="28" name="Line 35"/>
        <xdr:cNvSpPr>
          <a:spLocks noChangeShapeType="1"/>
        </xdr:cNvSpPr>
      </xdr:nvSpPr>
      <xdr:spPr bwMode="auto">
        <a:xfrm flipH="1" flipV="1">
          <a:off x="6134097" y="8953497"/>
          <a:ext cx="2" cy="314327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7</xdr:col>
      <xdr:colOff>228600</xdr:colOff>
      <xdr:row>19</xdr:row>
      <xdr:rowOff>413393</xdr:rowOff>
    </xdr:from>
    <xdr:to>
      <xdr:col>11</xdr:col>
      <xdr:colOff>19050</xdr:colOff>
      <xdr:row>23</xdr:row>
      <xdr:rowOff>28575</xdr:rowOff>
    </xdr:to>
    <xdr:pic>
      <xdr:nvPicPr>
        <xdr:cNvPr id="29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0" y="4756793"/>
          <a:ext cx="2133600" cy="1024882"/>
        </a:xfrm>
        <a:prstGeom prst="rect">
          <a:avLst/>
        </a:prstGeom>
        <a:noFill/>
        <a:ln w="15875">
          <a:solidFill>
            <a:schemeClr val="tx1"/>
          </a:solidFill>
        </a:ln>
      </xdr:spPr>
    </xdr:pic>
    <xdr:clientData/>
  </xdr:twoCellAnchor>
  <xdr:twoCellAnchor>
    <xdr:from>
      <xdr:col>9</xdr:col>
      <xdr:colOff>381000</xdr:colOff>
      <xdr:row>19</xdr:row>
      <xdr:rowOff>19050</xdr:rowOff>
    </xdr:from>
    <xdr:to>
      <xdr:col>9</xdr:col>
      <xdr:colOff>381000</xdr:colOff>
      <xdr:row>20</xdr:row>
      <xdr:rowOff>209551</xdr:rowOff>
    </xdr:to>
    <xdr:sp macro="" textlink="">
      <xdr:nvSpPr>
        <xdr:cNvPr id="30" name="Line 9"/>
        <xdr:cNvSpPr>
          <a:spLocks noChangeShapeType="1"/>
        </xdr:cNvSpPr>
      </xdr:nvSpPr>
      <xdr:spPr bwMode="auto">
        <a:xfrm flipH="1">
          <a:off x="6200775" y="4362450"/>
          <a:ext cx="0" cy="847726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28575</xdr:colOff>
      <xdr:row>21</xdr:row>
      <xdr:rowOff>28574</xdr:rowOff>
    </xdr:from>
    <xdr:to>
      <xdr:col>7</xdr:col>
      <xdr:colOff>19050</xdr:colOff>
      <xdr:row>21</xdr:row>
      <xdr:rowOff>28575</xdr:rowOff>
    </xdr:to>
    <xdr:sp macro="" textlink="">
      <xdr:nvSpPr>
        <xdr:cNvPr id="31" name="Line 3"/>
        <xdr:cNvSpPr>
          <a:spLocks noChangeShapeType="1"/>
        </xdr:cNvSpPr>
      </xdr:nvSpPr>
      <xdr:spPr bwMode="auto">
        <a:xfrm>
          <a:off x="3752850" y="5305424"/>
          <a:ext cx="1104900" cy="1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600072</xdr:colOff>
      <xdr:row>18</xdr:row>
      <xdr:rowOff>9524</xdr:rowOff>
    </xdr:from>
    <xdr:to>
      <xdr:col>4</xdr:col>
      <xdr:colOff>600074</xdr:colOff>
      <xdr:row>20</xdr:row>
      <xdr:rowOff>28575</xdr:rowOff>
    </xdr:to>
    <xdr:sp macro="" textlink="">
      <xdr:nvSpPr>
        <xdr:cNvPr id="32" name="Line 4"/>
        <xdr:cNvSpPr>
          <a:spLocks noChangeShapeType="1"/>
        </xdr:cNvSpPr>
      </xdr:nvSpPr>
      <xdr:spPr bwMode="auto">
        <a:xfrm>
          <a:off x="3114672" y="4067174"/>
          <a:ext cx="2" cy="962026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4</xdr:col>
      <xdr:colOff>600074</xdr:colOff>
      <xdr:row>18</xdr:row>
      <xdr:rowOff>0</xdr:rowOff>
    </xdr:from>
    <xdr:to>
      <xdr:col>5</xdr:col>
      <xdr:colOff>9524</xdr:colOff>
      <xdr:row>18</xdr:row>
      <xdr:rowOff>9525</xdr:rowOff>
    </xdr:to>
    <xdr:sp macro="" textlink="">
      <xdr:nvSpPr>
        <xdr:cNvPr id="33" name="Line 5"/>
        <xdr:cNvSpPr>
          <a:spLocks noChangeShapeType="1"/>
        </xdr:cNvSpPr>
      </xdr:nvSpPr>
      <xdr:spPr bwMode="auto">
        <a:xfrm>
          <a:off x="3114674" y="4057650"/>
          <a:ext cx="619125" cy="9525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</xdr:colOff>
      <xdr:row>26</xdr:row>
      <xdr:rowOff>9525</xdr:rowOff>
    </xdr:from>
    <xdr:to>
      <xdr:col>9</xdr:col>
      <xdr:colOff>9525</xdr:colOff>
      <xdr:row>26</xdr:row>
      <xdr:rowOff>9525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 flipV="1">
          <a:off x="4562475" y="6477000"/>
          <a:ext cx="1266825" cy="0"/>
        </a:xfrm>
        <a:prstGeom prst="line">
          <a:avLst/>
        </a:prstGeom>
        <a:noFill/>
        <a:ln w="25400">
          <a:solidFill>
            <a:srgbClr val="0000FF"/>
          </a:solidFill>
          <a:prstDash val="sysDash"/>
          <a:round/>
          <a:headEnd type="triangle"/>
          <a:tailEnd type="triangle" w="med" len="med"/>
        </a:ln>
      </xdr:spPr>
    </xdr:sp>
    <xdr:clientData/>
  </xdr:twoCellAnchor>
  <xdr:twoCellAnchor>
    <xdr:from>
      <xdr:col>9</xdr:col>
      <xdr:colOff>314325</xdr:colOff>
      <xdr:row>31</xdr:row>
      <xdr:rowOff>9525</xdr:rowOff>
    </xdr:from>
    <xdr:to>
      <xdr:col>9</xdr:col>
      <xdr:colOff>314325</xdr:colOff>
      <xdr:row>32</xdr:row>
      <xdr:rowOff>142875</xdr:rowOff>
    </xdr:to>
    <xdr:sp macro="" textlink="">
      <xdr:nvSpPr>
        <xdr:cNvPr id="35" name="Line 14"/>
        <xdr:cNvSpPr>
          <a:spLocks noChangeShapeType="1"/>
        </xdr:cNvSpPr>
      </xdr:nvSpPr>
      <xdr:spPr bwMode="auto">
        <a:xfrm>
          <a:off x="6134100" y="7677150"/>
          <a:ext cx="0" cy="390525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276225</xdr:colOff>
      <xdr:row>21</xdr:row>
      <xdr:rowOff>19050</xdr:rowOff>
    </xdr:from>
    <xdr:to>
      <xdr:col>12</xdr:col>
      <xdr:colOff>342900</xdr:colOff>
      <xdr:row>21</xdr:row>
      <xdr:rowOff>47625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4819650" y="5295900"/>
          <a:ext cx="3314700" cy="28575"/>
        </a:xfrm>
        <a:prstGeom prst="line">
          <a:avLst/>
        </a:prstGeom>
        <a:noFill/>
        <a:ln w="38100">
          <a:solidFill>
            <a:srgbClr val="0000FF"/>
          </a:solidFill>
          <a:prstDash val="sysDot"/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161925</xdr:colOff>
      <xdr:row>25</xdr:row>
      <xdr:rowOff>9524</xdr:rowOff>
    </xdr:from>
    <xdr:to>
      <xdr:col>16</xdr:col>
      <xdr:colOff>638175</xdr:colOff>
      <xdr:row>25</xdr:row>
      <xdr:rowOff>19048</xdr:rowOff>
    </xdr:to>
    <xdr:sp macro="" textlink="">
      <xdr:nvSpPr>
        <xdr:cNvPr id="37" name="Line 20"/>
        <xdr:cNvSpPr>
          <a:spLocks noChangeShapeType="1"/>
        </xdr:cNvSpPr>
      </xdr:nvSpPr>
      <xdr:spPr bwMode="auto">
        <a:xfrm flipV="1">
          <a:off x="9810750" y="6229349"/>
          <a:ext cx="1447800" cy="9524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/>
        </a:ln>
      </xdr:spPr>
    </xdr:sp>
    <xdr:clientData/>
  </xdr:twoCellAnchor>
  <xdr:twoCellAnchor>
    <xdr:from>
      <xdr:col>22</xdr:col>
      <xdr:colOff>476250</xdr:colOff>
      <xdr:row>21</xdr:row>
      <xdr:rowOff>0</xdr:rowOff>
    </xdr:from>
    <xdr:to>
      <xdr:col>25</xdr:col>
      <xdr:colOff>47625</xdr:colOff>
      <xdr:row>21</xdr:row>
      <xdr:rowOff>0</xdr:rowOff>
    </xdr:to>
    <xdr:sp macro="" textlink="">
      <xdr:nvSpPr>
        <xdr:cNvPr id="38" name="Line 26"/>
        <xdr:cNvSpPr>
          <a:spLocks noChangeShapeType="1"/>
        </xdr:cNvSpPr>
      </xdr:nvSpPr>
      <xdr:spPr bwMode="auto">
        <a:xfrm flipV="1">
          <a:off x="14163675" y="5276850"/>
          <a:ext cx="828675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22</xdr:col>
      <xdr:colOff>133350</xdr:colOff>
      <xdr:row>20</xdr:row>
      <xdr:rowOff>95250</xdr:rowOff>
    </xdr:from>
    <xdr:to>
      <xdr:col>22</xdr:col>
      <xdr:colOff>523875</xdr:colOff>
      <xdr:row>21</xdr:row>
      <xdr:rowOff>190500</xdr:rowOff>
    </xdr:to>
    <xdr:pic>
      <xdr:nvPicPr>
        <xdr:cNvPr id="39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20775" y="5095875"/>
          <a:ext cx="390525" cy="361950"/>
        </a:xfrm>
        <a:prstGeom prst="rect">
          <a:avLst/>
        </a:prstGeom>
        <a:noFill/>
      </xdr:spPr>
    </xdr:pic>
    <xdr:clientData/>
  </xdr:twoCellAnchor>
  <xdr:twoCellAnchor>
    <xdr:from>
      <xdr:col>18</xdr:col>
      <xdr:colOff>9525</xdr:colOff>
      <xdr:row>10</xdr:row>
      <xdr:rowOff>9525</xdr:rowOff>
    </xdr:from>
    <xdr:to>
      <xdr:col>20</xdr:col>
      <xdr:colOff>304800</xdr:colOff>
      <xdr:row>12</xdr:row>
      <xdr:rowOff>123825</xdr:rowOff>
    </xdr:to>
    <xdr:sp macro="" textlink="">
      <xdr:nvSpPr>
        <xdr:cNvPr id="41" name="Abgerundetes Rechteck 40"/>
        <xdr:cNvSpPr/>
      </xdr:nvSpPr>
      <xdr:spPr bwMode="auto">
        <a:xfrm>
          <a:off x="12030075" y="2352675"/>
          <a:ext cx="1333500" cy="6096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47625</xdr:colOff>
      <xdr:row>4</xdr:row>
      <xdr:rowOff>9526</xdr:rowOff>
    </xdr:from>
    <xdr:to>
      <xdr:col>15</xdr:col>
      <xdr:colOff>238126</xdr:colOff>
      <xdr:row>6</xdr:row>
      <xdr:rowOff>161925</xdr:rowOff>
    </xdr:to>
    <xdr:sp macro="" textlink="">
      <xdr:nvSpPr>
        <xdr:cNvPr id="42" name="Abgerundetes Rechteck 41"/>
        <xdr:cNvSpPr/>
      </xdr:nvSpPr>
      <xdr:spPr bwMode="auto">
        <a:xfrm>
          <a:off x="7905750" y="828676"/>
          <a:ext cx="2047876" cy="714374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238126</xdr:colOff>
      <xdr:row>10</xdr:row>
      <xdr:rowOff>28575</xdr:rowOff>
    </xdr:from>
    <xdr:to>
      <xdr:col>16</xdr:col>
      <xdr:colOff>238126</xdr:colOff>
      <xdr:row>11</xdr:row>
      <xdr:rowOff>0</xdr:rowOff>
    </xdr:to>
    <xdr:sp macro="" textlink="">
      <xdr:nvSpPr>
        <xdr:cNvPr id="43" name="Line 27"/>
        <xdr:cNvSpPr>
          <a:spLocks noChangeShapeType="1"/>
        </xdr:cNvSpPr>
      </xdr:nvSpPr>
      <xdr:spPr bwMode="auto">
        <a:xfrm>
          <a:off x="10858501" y="2009775"/>
          <a:ext cx="0" cy="22860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542924</xdr:colOff>
      <xdr:row>22</xdr:row>
      <xdr:rowOff>66675</xdr:rowOff>
    </xdr:from>
    <xdr:to>
      <xdr:col>10</xdr:col>
      <xdr:colOff>542925</xdr:colOff>
      <xdr:row>25</xdr:row>
      <xdr:rowOff>19050</xdr:rowOff>
    </xdr:to>
    <xdr:sp macro="" textlink="">
      <xdr:nvSpPr>
        <xdr:cNvPr id="44" name="Line 3"/>
        <xdr:cNvSpPr>
          <a:spLocks noChangeShapeType="1"/>
        </xdr:cNvSpPr>
      </xdr:nvSpPr>
      <xdr:spPr bwMode="auto">
        <a:xfrm>
          <a:off x="7105649" y="5619750"/>
          <a:ext cx="1" cy="619125"/>
        </a:xfrm>
        <a:prstGeom prst="line">
          <a:avLst/>
        </a:prstGeom>
        <a:noFill/>
        <a:ln w="38100">
          <a:solidFill>
            <a:srgbClr val="0000FF"/>
          </a:solidFill>
          <a:prstDash val="sysDot"/>
          <a:round/>
          <a:headEnd/>
          <a:tailEnd type="triangle" w="med" len="med"/>
        </a:ln>
      </xdr:spPr>
    </xdr:sp>
    <xdr:clientData/>
  </xdr:twoCellAnchor>
  <xdr:twoCellAnchor>
    <xdr:from>
      <xdr:col>13</xdr:col>
      <xdr:colOff>790575</xdr:colOff>
      <xdr:row>20</xdr:row>
      <xdr:rowOff>276224</xdr:rowOff>
    </xdr:from>
    <xdr:to>
      <xdr:col>15</xdr:col>
      <xdr:colOff>9525</xdr:colOff>
      <xdr:row>21</xdr:row>
      <xdr:rowOff>9525</xdr:rowOff>
    </xdr:to>
    <xdr:sp macro="" textlink="">
      <xdr:nvSpPr>
        <xdr:cNvPr id="45" name="Line 18"/>
        <xdr:cNvSpPr>
          <a:spLocks noChangeShapeType="1"/>
        </xdr:cNvSpPr>
      </xdr:nvSpPr>
      <xdr:spPr bwMode="auto">
        <a:xfrm>
          <a:off x="8972550" y="5276849"/>
          <a:ext cx="685800" cy="9526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14</xdr:col>
      <xdr:colOff>447675</xdr:colOff>
      <xdr:row>24</xdr:row>
      <xdr:rowOff>133350</xdr:rowOff>
    </xdr:from>
    <xdr:to>
      <xdr:col>15</xdr:col>
      <xdr:colOff>180975</xdr:colOff>
      <xdr:row>25</xdr:row>
      <xdr:rowOff>219075</xdr:rowOff>
    </xdr:to>
    <xdr:pic>
      <xdr:nvPicPr>
        <xdr:cNvPr id="46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9275" y="6067425"/>
          <a:ext cx="390525" cy="36195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800100</xdr:colOff>
      <xdr:row>25</xdr:row>
      <xdr:rowOff>0</xdr:rowOff>
    </xdr:from>
    <xdr:to>
      <xdr:col>14</xdr:col>
      <xdr:colOff>466725</xdr:colOff>
      <xdr:row>25</xdr:row>
      <xdr:rowOff>0</xdr:rowOff>
    </xdr:to>
    <xdr:sp macro="" textlink="">
      <xdr:nvSpPr>
        <xdr:cNvPr id="47" name="Line 17"/>
        <xdr:cNvSpPr>
          <a:spLocks noChangeShapeType="1"/>
        </xdr:cNvSpPr>
      </xdr:nvSpPr>
      <xdr:spPr bwMode="auto">
        <a:xfrm>
          <a:off x="8982075" y="6219825"/>
          <a:ext cx="47625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419099</xdr:colOff>
      <xdr:row>22</xdr:row>
      <xdr:rowOff>19051</xdr:rowOff>
    </xdr:from>
    <xdr:to>
      <xdr:col>13</xdr:col>
      <xdr:colOff>428624</xdr:colOff>
      <xdr:row>22</xdr:row>
      <xdr:rowOff>200025</xdr:rowOff>
    </xdr:to>
    <xdr:sp macro="" textlink="">
      <xdr:nvSpPr>
        <xdr:cNvPr id="48" name="Line 22"/>
        <xdr:cNvSpPr>
          <a:spLocks noChangeShapeType="1"/>
        </xdr:cNvSpPr>
      </xdr:nvSpPr>
      <xdr:spPr bwMode="auto">
        <a:xfrm>
          <a:off x="8601074" y="5572126"/>
          <a:ext cx="9525" cy="180974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none" w="med" len="med"/>
        </a:ln>
      </xdr:spPr>
    </xdr:sp>
    <xdr:clientData/>
  </xdr:twoCellAnchor>
  <xdr:twoCellAnchor editAs="oneCell">
    <xdr:from>
      <xdr:col>7</xdr:col>
      <xdr:colOff>142875</xdr:colOff>
      <xdr:row>29</xdr:row>
      <xdr:rowOff>85725</xdr:rowOff>
    </xdr:from>
    <xdr:to>
      <xdr:col>8</xdr:col>
      <xdr:colOff>9525</xdr:colOff>
      <xdr:row>30</xdr:row>
      <xdr:rowOff>142875</xdr:rowOff>
    </xdr:to>
    <xdr:pic>
      <xdr:nvPicPr>
        <xdr:cNvPr id="49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81575" y="7153275"/>
          <a:ext cx="390525" cy="3619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495300</xdr:colOff>
      <xdr:row>29</xdr:row>
      <xdr:rowOff>285750</xdr:rowOff>
    </xdr:from>
    <xdr:to>
      <xdr:col>8</xdr:col>
      <xdr:colOff>447675</xdr:colOff>
      <xdr:row>29</xdr:row>
      <xdr:rowOff>285750</xdr:rowOff>
    </xdr:to>
    <xdr:sp macro="" textlink="">
      <xdr:nvSpPr>
        <xdr:cNvPr id="50" name="Line 17"/>
        <xdr:cNvSpPr>
          <a:spLocks noChangeShapeType="1"/>
        </xdr:cNvSpPr>
      </xdr:nvSpPr>
      <xdr:spPr bwMode="auto">
        <a:xfrm>
          <a:off x="5334000" y="7353300"/>
          <a:ext cx="47625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447675</xdr:colOff>
      <xdr:row>27</xdr:row>
      <xdr:rowOff>38099</xdr:rowOff>
    </xdr:from>
    <xdr:to>
      <xdr:col>5</xdr:col>
      <xdr:colOff>457199</xdr:colOff>
      <xdr:row>29</xdr:row>
      <xdr:rowOff>276225</xdr:rowOff>
    </xdr:to>
    <xdr:sp macro="" textlink="">
      <xdr:nvSpPr>
        <xdr:cNvPr id="51" name="Line 22"/>
        <xdr:cNvSpPr>
          <a:spLocks noChangeShapeType="1"/>
        </xdr:cNvSpPr>
      </xdr:nvSpPr>
      <xdr:spPr bwMode="auto">
        <a:xfrm flipH="1">
          <a:off x="4171950" y="6762749"/>
          <a:ext cx="9524" cy="581026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 type="none" w="med" len="med"/>
        </a:ln>
      </xdr:spPr>
    </xdr:sp>
    <xdr:clientData/>
  </xdr:twoCellAnchor>
  <xdr:twoCellAnchor>
    <xdr:from>
      <xdr:col>5</xdr:col>
      <xdr:colOff>447675</xdr:colOff>
      <xdr:row>29</xdr:row>
      <xdr:rowOff>266700</xdr:rowOff>
    </xdr:from>
    <xdr:to>
      <xdr:col>7</xdr:col>
      <xdr:colOff>190500</xdr:colOff>
      <xdr:row>29</xdr:row>
      <xdr:rowOff>276225</xdr:rowOff>
    </xdr:to>
    <xdr:sp macro="" textlink="">
      <xdr:nvSpPr>
        <xdr:cNvPr id="52" name="Line 22"/>
        <xdr:cNvSpPr>
          <a:spLocks noChangeShapeType="1"/>
        </xdr:cNvSpPr>
      </xdr:nvSpPr>
      <xdr:spPr bwMode="auto">
        <a:xfrm flipV="1">
          <a:off x="4171950" y="7334250"/>
          <a:ext cx="857250" cy="9525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333372</xdr:colOff>
      <xdr:row>26</xdr:row>
      <xdr:rowOff>161923</xdr:rowOff>
    </xdr:from>
    <xdr:to>
      <xdr:col>8</xdr:col>
      <xdr:colOff>457199</xdr:colOff>
      <xdr:row>26</xdr:row>
      <xdr:rowOff>161925</xdr:rowOff>
    </xdr:to>
    <xdr:sp macro="" textlink="">
      <xdr:nvSpPr>
        <xdr:cNvPr id="53" name="Line 14"/>
        <xdr:cNvSpPr>
          <a:spLocks noChangeShapeType="1"/>
        </xdr:cNvSpPr>
      </xdr:nvSpPr>
      <xdr:spPr bwMode="auto">
        <a:xfrm flipH="1" flipV="1">
          <a:off x="5172072" y="6629398"/>
          <a:ext cx="647702" cy="2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none" w="med" len="med"/>
        </a:ln>
      </xdr:spPr>
    </xdr:sp>
    <xdr:clientData/>
  </xdr:twoCellAnchor>
  <xdr:twoCellAnchor>
    <xdr:from>
      <xdr:col>2</xdr:col>
      <xdr:colOff>371476</xdr:colOff>
      <xdr:row>19</xdr:row>
      <xdr:rowOff>247650</xdr:rowOff>
    </xdr:from>
    <xdr:to>
      <xdr:col>13</xdr:col>
      <xdr:colOff>152401</xdr:colOff>
      <xdr:row>19</xdr:row>
      <xdr:rowOff>257175</xdr:rowOff>
    </xdr:to>
    <xdr:sp macro="" textlink="">
      <xdr:nvSpPr>
        <xdr:cNvPr id="54" name="Line 3"/>
        <xdr:cNvSpPr>
          <a:spLocks noChangeShapeType="1"/>
        </xdr:cNvSpPr>
      </xdr:nvSpPr>
      <xdr:spPr bwMode="auto">
        <a:xfrm>
          <a:off x="1476376" y="4591050"/>
          <a:ext cx="6858000" cy="9525"/>
        </a:xfrm>
        <a:prstGeom prst="line">
          <a:avLst/>
        </a:prstGeom>
        <a:noFill/>
        <a:ln w="38100">
          <a:solidFill>
            <a:srgbClr val="0000FF"/>
          </a:solidFill>
          <a:prstDash val="sysDot"/>
          <a:round/>
          <a:headEnd/>
          <a:tailEnd type="triangle" w="med" len="med"/>
        </a:ln>
      </xdr:spPr>
    </xdr:sp>
    <xdr:clientData/>
  </xdr:twoCellAnchor>
  <xdr:twoCellAnchor>
    <xdr:from>
      <xdr:col>2</xdr:col>
      <xdr:colOff>371475</xdr:colOff>
      <xdr:row>19</xdr:row>
      <xdr:rowOff>228599</xdr:rowOff>
    </xdr:from>
    <xdr:to>
      <xdr:col>2</xdr:col>
      <xdr:colOff>371475</xdr:colOff>
      <xdr:row>20</xdr:row>
      <xdr:rowOff>9525</xdr:rowOff>
    </xdr:to>
    <xdr:sp macro="" textlink="">
      <xdr:nvSpPr>
        <xdr:cNvPr id="55" name="Line 4"/>
        <xdr:cNvSpPr>
          <a:spLocks noChangeShapeType="1"/>
        </xdr:cNvSpPr>
      </xdr:nvSpPr>
      <xdr:spPr bwMode="auto">
        <a:xfrm>
          <a:off x="1476375" y="4571999"/>
          <a:ext cx="0" cy="438151"/>
        </a:xfrm>
        <a:prstGeom prst="line">
          <a:avLst/>
        </a:prstGeom>
        <a:noFill/>
        <a:ln w="38100">
          <a:solidFill>
            <a:srgbClr val="0000FF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13</xdr:col>
      <xdr:colOff>161925</xdr:colOff>
      <xdr:row>19</xdr:row>
      <xdr:rowOff>76200</xdr:rowOff>
    </xdr:from>
    <xdr:to>
      <xdr:col>13</xdr:col>
      <xdr:colOff>552450</xdr:colOff>
      <xdr:row>19</xdr:row>
      <xdr:rowOff>438150</xdr:rowOff>
    </xdr:to>
    <xdr:pic>
      <xdr:nvPicPr>
        <xdr:cNvPr id="56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43900" y="4419600"/>
          <a:ext cx="390525" cy="36195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9524</xdr:colOff>
      <xdr:row>17</xdr:row>
      <xdr:rowOff>114300</xdr:rowOff>
    </xdr:from>
    <xdr:to>
      <xdr:col>13</xdr:col>
      <xdr:colOff>323849</xdr:colOff>
      <xdr:row>17</xdr:row>
      <xdr:rowOff>114300</xdr:rowOff>
    </xdr:to>
    <xdr:sp macro="" textlink="">
      <xdr:nvSpPr>
        <xdr:cNvPr id="57" name="Line 14"/>
        <xdr:cNvSpPr>
          <a:spLocks noChangeShapeType="1"/>
        </xdr:cNvSpPr>
      </xdr:nvSpPr>
      <xdr:spPr bwMode="auto">
        <a:xfrm flipH="1" flipV="1">
          <a:off x="6572249" y="3800475"/>
          <a:ext cx="1933575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none" w="med" len="med"/>
        </a:ln>
      </xdr:spPr>
    </xdr:sp>
    <xdr:clientData/>
  </xdr:twoCellAnchor>
  <xdr:twoCellAnchor>
    <xdr:from>
      <xdr:col>13</xdr:col>
      <xdr:colOff>342901</xdr:colOff>
      <xdr:row>17</xdr:row>
      <xdr:rowOff>123825</xdr:rowOff>
    </xdr:from>
    <xdr:to>
      <xdr:col>13</xdr:col>
      <xdr:colOff>342901</xdr:colOff>
      <xdr:row>19</xdr:row>
      <xdr:rowOff>114300</xdr:rowOff>
    </xdr:to>
    <xdr:sp macro="" textlink="">
      <xdr:nvSpPr>
        <xdr:cNvPr id="58" name="Line 14"/>
        <xdr:cNvSpPr>
          <a:spLocks noChangeShapeType="1"/>
        </xdr:cNvSpPr>
      </xdr:nvSpPr>
      <xdr:spPr bwMode="auto">
        <a:xfrm>
          <a:off x="8524876" y="3810000"/>
          <a:ext cx="0" cy="64770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361950</xdr:colOff>
      <xdr:row>19</xdr:row>
      <xdr:rowOff>381000</xdr:rowOff>
    </xdr:from>
    <xdr:to>
      <xdr:col>13</xdr:col>
      <xdr:colOff>361950</xdr:colOff>
      <xdr:row>19</xdr:row>
      <xdr:rowOff>647700</xdr:rowOff>
    </xdr:to>
    <xdr:sp macro="" textlink="">
      <xdr:nvSpPr>
        <xdr:cNvPr id="59" name="Line 14"/>
        <xdr:cNvSpPr>
          <a:spLocks noChangeShapeType="1"/>
        </xdr:cNvSpPr>
      </xdr:nvSpPr>
      <xdr:spPr bwMode="auto">
        <a:xfrm>
          <a:off x="8543925" y="4724400"/>
          <a:ext cx="0" cy="26670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476250</xdr:colOff>
      <xdr:row>19</xdr:row>
      <xdr:rowOff>19050</xdr:rowOff>
    </xdr:from>
    <xdr:to>
      <xdr:col>15</xdr:col>
      <xdr:colOff>476250</xdr:colOff>
      <xdr:row>20</xdr:row>
      <xdr:rowOff>9525</xdr:rowOff>
    </xdr:to>
    <xdr:sp macro="" textlink="">
      <xdr:nvSpPr>
        <xdr:cNvPr id="60" name="Line 14"/>
        <xdr:cNvSpPr>
          <a:spLocks noChangeShapeType="1"/>
        </xdr:cNvSpPr>
      </xdr:nvSpPr>
      <xdr:spPr bwMode="auto">
        <a:xfrm>
          <a:off x="10125075" y="4419600"/>
          <a:ext cx="0" cy="64770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76200</xdr:colOff>
      <xdr:row>2</xdr:row>
      <xdr:rowOff>190500</xdr:rowOff>
    </xdr:from>
    <xdr:to>
      <xdr:col>26</xdr:col>
      <xdr:colOff>180975</xdr:colOff>
      <xdr:row>4</xdr:row>
      <xdr:rowOff>114299</xdr:rowOff>
    </xdr:to>
    <xdr:sp macro="" textlink="">
      <xdr:nvSpPr>
        <xdr:cNvPr id="61" name="Abgerundetes Rechteck 60"/>
        <xdr:cNvSpPr/>
      </xdr:nvSpPr>
      <xdr:spPr bwMode="auto">
        <a:xfrm>
          <a:off x="14725650" y="457200"/>
          <a:ext cx="1066800" cy="476249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11</xdr:row>
      <xdr:rowOff>152398</xdr:rowOff>
    </xdr:from>
    <xdr:to>
      <xdr:col>9</xdr:col>
      <xdr:colOff>704850</xdr:colOff>
      <xdr:row>11</xdr:row>
      <xdr:rowOff>152399</xdr:rowOff>
    </xdr:to>
    <xdr:sp macro="" textlink="">
      <xdr:nvSpPr>
        <xdr:cNvPr id="3234" name="Line 1"/>
        <xdr:cNvSpPr>
          <a:spLocks noChangeShapeType="1"/>
        </xdr:cNvSpPr>
      </xdr:nvSpPr>
      <xdr:spPr bwMode="auto">
        <a:xfrm flipV="1">
          <a:off x="5486400" y="2390773"/>
          <a:ext cx="1038225" cy="1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95250</xdr:colOff>
      <xdr:row>34</xdr:row>
      <xdr:rowOff>95248</xdr:rowOff>
    </xdr:from>
    <xdr:to>
      <xdr:col>10</xdr:col>
      <xdr:colOff>9524</xdr:colOff>
      <xdr:row>34</xdr:row>
      <xdr:rowOff>95249</xdr:rowOff>
    </xdr:to>
    <xdr:sp macro="" textlink="">
      <xdr:nvSpPr>
        <xdr:cNvPr id="3235" name="Line 2"/>
        <xdr:cNvSpPr>
          <a:spLocks noChangeShapeType="1"/>
        </xdr:cNvSpPr>
      </xdr:nvSpPr>
      <xdr:spPr bwMode="auto">
        <a:xfrm>
          <a:off x="4714875" y="7324723"/>
          <a:ext cx="1771649" cy="1"/>
        </a:xfrm>
        <a:prstGeom prst="line">
          <a:avLst/>
        </a:prstGeom>
        <a:noFill/>
        <a:ln w="444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20</xdr:row>
      <xdr:rowOff>266700</xdr:rowOff>
    </xdr:from>
    <xdr:to>
      <xdr:col>3</xdr:col>
      <xdr:colOff>657226</xdr:colOff>
      <xdr:row>20</xdr:row>
      <xdr:rowOff>266700</xdr:rowOff>
    </xdr:to>
    <xdr:sp macro="" textlink="">
      <xdr:nvSpPr>
        <xdr:cNvPr id="3236" name="Line 3"/>
        <xdr:cNvSpPr>
          <a:spLocks noChangeShapeType="1"/>
        </xdr:cNvSpPr>
      </xdr:nvSpPr>
      <xdr:spPr bwMode="auto">
        <a:xfrm flipV="1">
          <a:off x="1876425" y="4867275"/>
          <a:ext cx="628651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561975</xdr:colOff>
      <xdr:row>22</xdr:row>
      <xdr:rowOff>9525</xdr:rowOff>
    </xdr:from>
    <xdr:to>
      <xdr:col>4</xdr:col>
      <xdr:colOff>561975</xdr:colOff>
      <xdr:row>26</xdr:row>
      <xdr:rowOff>0</xdr:rowOff>
    </xdr:to>
    <xdr:sp macro="" textlink="">
      <xdr:nvSpPr>
        <xdr:cNvPr id="3237" name="Line 4"/>
        <xdr:cNvSpPr>
          <a:spLocks noChangeShapeType="1"/>
        </xdr:cNvSpPr>
      </xdr:nvSpPr>
      <xdr:spPr bwMode="auto">
        <a:xfrm>
          <a:off x="3152775" y="4638675"/>
          <a:ext cx="0" cy="83820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4</xdr:col>
      <xdr:colOff>571500</xdr:colOff>
      <xdr:row>26</xdr:row>
      <xdr:rowOff>0</xdr:rowOff>
    </xdr:from>
    <xdr:to>
      <xdr:col>5</xdr:col>
      <xdr:colOff>28575</xdr:colOff>
      <xdr:row>26</xdr:row>
      <xdr:rowOff>0</xdr:rowOff>
    </xdr:to>
    <xdr:sp macro="" textlink="">
      <xdr:nvSpPr>
        <xdr:cNvPr id="3238" name="Line 5"/>
        <xdr:cNvSpPr>
          <a:spLocks noChangeShapeType="1"/>
        </xdr:cNvSpPr>
      </xdr:nvSpPr>
      <xdr:spPr bwMode="auto">
        <a:xfrm flipV="1">
          <a:off x="3162300" y="5476875"/>
          <a:ext cx="66675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438150</xdr:colOff>
      <xdr:row>14</xdr:row>
      <xdr:rowOff>142875</xdr:rowOff>
    </xdr:from>
    <xdr:to>
      <xdr:col>5</xdr:col>
      <xdr:colOff>438150</xdr:colOff>
      <xdr:row>17</xdr:row>
      <xdr:rowOff>19050</xdr:rowOff>
    </xdr:to>
    <xdr:sp macro="" textlink="">
      <xdr:nvSpPr>
        <xdr:cNvPr id="3243" name="Line 10"/>
        <xdr:cNvSpPr>
          <a:spLocks noChangeShapeType="1"/>
        </xdr:cNvSpPr>
      </xdr:nvSpPr>
      <xdr:spPr bwMode="auto">
        <a:xfrm flipH="1">
          <a:off x="4238625" y="3171825"/>
          <a:ext cx="0" cy="45720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14</xdr:row>
      <xdr:rowOff>142875</xdr:rowOff>
    </xdr:from>
    <xdr:to>
      <xdr:col>9</xdr:col>
      <xdr:colOff>304800</xdr:colOff>
      <xdr:row>14</xdr:row>
      <xdr:rowOff>142875</xdr:rowOff>
    </xdr:to>
    <xdr:sp macro="" textlink="">
      <xdr:nvSpPr>
        <xdr:cNvPr id="3244" name="Line 11"/>
        <xdr:cNvSpPr>
          <a:spLocks noChangeShapeType="1"/>
        </xdr:cNvSpPr>
      </xdr:nvSpPr>
      <xdr:spPr bwMode="auto">
        <a:xfrm>
          <a:off x="4219575" y="3171825"/>
          <a:ext cx="198120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13</xdr:row>
      <xdr:rowOff>28575</xdr:rowOff>
    </xdr:from>
    <xdr:to>
      <xdr:col>9</xdr:col>
      <xdr:colOff>295275</xdr:colOff>
      <xdr:row>14</xdr:row>
      <xdr:rowOff>152400</xdr:rowOff>
    </xdr:to>
    <xdr:sp macro="" textlink="">
      <xdr:nvSpPr>
        <xdr:cNvPr id="3245" name="Line 12"/>
        <xdr:cNvSpPr>
          <a:spLocks noChangeShapeType="1"/>
        </xdr:cNvSpPr>
      </xdr:nvSpPr>
      <xdr:spPr bwMode="auto">
        <a:xfrm flipV="1">
          <a:off x="4914900" y="2495550"/>
          <a:ext cx="0" cy="28575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333375</xdr:colOff>
      <xdr:row>26</xdr:row>
      <xdr:rowOff>152400</xdr:rowOff>
    </xdr:from>
    <xdr:to>
      <xdr:col>7</xdr:col>
      <xdr:colOff>333375</xdr:colOff>
      <xdr:row>29</xdr:row>
      <xdr:rowOff>104775</xdr:rowOff>
    </xdr:to>
    <xdr:sp macro="" textlink="">
      <xdr:nvSpPr>
        <xdr:cNvPr id="3247" name="Line 14"/>
        <xdr:cNvSpPr>
          <a:spLocks noChangeShapeType="1"/>
        </xdr:cNvSpPr>
      </xdr:nvSpPr>
      <xdr:spPr bwMode="auto">
        <a:xfrm>
          <a:off x="5172075" y="6219825"/>
          <a:ext cx="0" cy="55245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619124</xdr:colOff>
      <xdr:row>22</xdr:row>
      <xdr:rowOff>190500</xdr:rowOff>
    </xdr:from>
    <xdr:to>
      <xdr:col>14</xdr:col>
      <xdr:colOff>628649</xdr:colOff>
      <xdr:row>24</xdr:row>
      <xdr:rowOff>161925</xdr:rowOff>
    </xdr:to>
    <xdr:sp macro="" textlink="">
      <xdr:nvSpPr>
        <xdr:cNvPr id="3249" name="Line 17"/>
        <xdr:cNvSpPr>
          <a:spLocks noChangeShapeType="1"/>
        </xdr:cNvSpPr>
      </xdr:nvSpPr>
      <xdr:spPr bwMode="auto">
        <a:xfrm flipH="1">
          <a:off x="9610724" y="5343525"/>
          <a:ext cx="9525" cy="352425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361950</xdr:colOff>
      <xdr:row>22</xdr:row>
      <xdr:rowOff>0</xdr:rowOff>
    </xdr:from>
    <xdr:to>
      <xdr:col>17</xdr:col>
      <xdr:colOff>361950</xdr:colOff>
      <xdr:row>24</xdr:row>
      <xdr:rowOff>28575</xdr:rowOff>
    </xdr:to>
    <xdr:sp macro="" textlink="">
      <xdr:nvSpPr>
        <xdr:cNvPr id="3250" name="Line 18"/>
        <xdr:cNvSpPr>
          <a:spLocks noChangeShapeType="1"/>
        </xdr:cNvSpPr>
      </xdr:nvSpPr>
      <xdr:spPr bwMode="auto">
        <a:xfrm flipV="1">
          <a:off x="11630025" y="5153025"/>
          <a:ext cx="0" cy="409575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9525</xdr:colOff>
      <xdr:row>21</xdr:row>
      <xdr:rowOff>9525</xdr:rowOff>
    </xdr:from>
    <xdr:to>
      <xdr:col>16</xdr:col>
      <xdr:colOff>600075</xdr:colOff>
      <xdr:row>21</xdr:row>
      <xdr:rowOff>9525</xdr:rowOff>
    </xdr:to>
    <xdr:sp macro="" textlink="">
      <xdr:nvSpPr>
        <xdr:cNvPr id="3251" name="Line 19"/>
        <xdr:cNvSpPr>
          <a:spLocks noChangeShapeType="1"/>
        </xdr:cNvSpPr>
      </xdr:nvSpPr>
      <xdr:spPr bwMode="auto">
        <a:xfrm>
          <a:off x="10629900" y="4886325"/>
          <a:ext cx="59055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552450</xdr:colOff>
      <xdr:row>25</xdr:row>
      <xdr:rowOff>19049</xdr:rowOff>
    </xdr:from>
    <xdr:to>
      <xdr:col>12</xdr:col>
      <xdr:colOff>381000</xdr:colOff>
      <xdr:row>25</xdr:row>
      <xdr:rowOff>28574</xdr:rowOff>
    </xdr:to>
    <xdr:sp macro="" textlink="">
      <xdr:nvSpPr>
        <xdr:cNvPr id="3252" name="Line 20"/>
        <xdr:cNvSpPr>
          <a:spLocks noChangeShapeType="1"/>
        </xdr:cNvSpPr>
      </xdr:nvSpPr>
      <xdr:spPr bwMode="auto">
        <a:xfrm>
          <a:off x="7115175" y="5800724"/>
          <a:ext cx="1057275" cy="9525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/>
        </a:ln>
      </xdr:spPr>
    </xdr:sp>
    <xdr:clientData/>
  </xdr:twoCellAnchor>
  <xdr:twoCellAnchor>
    <xdr:from>
      <xdr:col>13</xdr:col>
      <xdr:colOff>447675</xdr:colOff>
      <xdr:row>22</xdr:row>
      <xdr:rowOff>200025</xdr:rowOff>
    </xdr:from>
    <xdr:to>
      <xdr:col>14</xdr:col>
      <xdr:colOff>628648</xdr:colOff>
      <xdr:row>22</xdr:row>
      <xdr:rowOff>209549</xdr:rowOff>
    </xdr:to>
    <xdr:sp macro="" textlink="">
      <xdr:nvSpPr>
        <xdr:cNvPr id="3254" name="Line 22"/>
        <xdr:cNvSpPr>
          <a:spLocks noChangeShapeType="1"/>
        </xdr:cNvSpPr>
      </xdr:nvSpPr>
      <xdr:spPr bwMode="auto">
        <a:xfrm>
          <a:off x="8629650" y="5353050"/>
          <a:ext cx="990598" cy="9524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none" w="med" len="med"/>
        </a:ln>
      </xdr:spPr>
    </xdr:sp>
    <xdr:clientData/>
  </xdr:twoCellAnchor>
  <xdr:twoCellAnchor>
    <xdr:from>
      <xdr:col>10</xdr:col>
      <xdr:colOff>47625</xdr:colOff>
      <xdr:row>30</xdr:row>
      <xdr:rowOff>57150</xdr:rowOff>
    </xdr:from>
    <xdr:to>
      <xdr:col>19</xdr:col>
      <xdr:colOff>342900</xdr:colOff>
      <xdr:row>30</xdr:row>
      <xdr:rowOff>76200</xdr:rowOff>
    </xdr:to>
    <xdr:sp macro="" textlink="">
      <xdr:nvSpPr>
        <xdr:cNvPr id="3255" name="Line 23"/>
        <xdr:cNvSpPr>
          <a:spLocks noChangeShapeType="1"/>
        </xdr:cNvSpPr>
      </xdr:nvSpPr>
      <xdr:spPr bwMode="auto">
        <a:xfrm flipV="1">
          <a:off x="6610350" y="7391400"/>
          <a:ext cx="6124575" cy="1905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19</xdr:col>
      <xdr:colOff>333374</xdr:colOff>
      <xdr:row>21</xdr:row>
      <xdr:rowOff>266699</xdr:rowOff>
    </xdr:from>
    <xdr:to>
      <xdr:col>19</xdr:col>
      <xdr:colOff>342899</xdr:colOff>
      <xdr:row>30</xdr:row>
      <xdr:rowOff>66674</xdr:rowOff>
    </xdr:to>
    <xdr:sp macro="" textlink="">
      <xdr:nvSpPr>
        <xdr:cNvPr id="3256" name="Line 24"/>
        <xdr:cNvSpPr>
          <a:spLocks noChangeShapeType="1"/>
        </xdr:cNvSpPr>
      </xdr:nvSpPr>
      <xdr:spPr bwMode="auto">
        <a:xfrm flipH="1" flipV="1">
          <a:off x="12725399" y="5505449"/>
          <a:ext cx="9525" cy="1895475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</xdr:colOff>
      <xdr:row>21</xdr:row>
      <xdr:rowOff>9524</xdr:rowOff>
    </xdr:from>
    <xdr:to>
      <xdr:col>19</xdr:col>
      <xdr:colOff>28575</xdr:colOff>
      <xdr:row>21</xdr:row>
      <xdr:rowOff>19049</xdr:rowOff>
    </xdr:to>
    <xdr:sp macro="" textlink="">
      <xdr:nvSpPr>
        <xdr:cNvPr id="3257" name="Line 25"/>
        <xdr:cNvSpPr>
          <a:spLocks noChangeShapeType="1"/>
        </xdr:cNvSpPr>
      </xdr:nvSpPr>
      <xdr:spPr bwMode="auto">
        <a:xfrm>
          <a:off x="12030075" y="5248274"/>
          <a:ext cx="390525" cy="9525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1</xdr:colOff>
      <xdr:row>21</xdr:row>
      <xdr:rowOff>19049</xdr:rowOff>
    </xdr:from>
    <xdr:to>
      <xdr:col>22</xdr:col>
      <xdr:colOff>142875</xdr:colOff>
      <xdr:row>21</xdr:row>
      <xdr:rowOff>19050</xdr:rowOff>
    </xdr:to>
    <xdr:sp macro="" textlink="">
      <xdr:nvSpPr>
        <xdr:cNvPr id="3258" name="Line 26"/>
        <xdr:cNvSpPr>
          <a:spLocks noChangeShapeType="1"/>
        </xdr:cNvSpPr>
      </xdr:nvSpPr>
      <xdr:spPr bwMode="auto">
        <a:xfrm>
          <a:off x="13058776" y="5257799"/>
          <a:ext cx="542924" cy="1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314323</xdr:colOff>
      <xdr:row>19</xdr:row>
      <xdr:rowOff>57150</xdr:rowOff>
    </xdr:from>
    <xdr:to>
      <xdr:col>22</xdr:col>
      <xdr:colOff>314324</xdr:colOff>
      <xdr:row>20</xdr:row>
      <xdr:rowOff>133350</xdr:rowOff>
    </xdr:to>
    <xdr:sp macro="" textlink="">
      <xdr:nvSpPr>
        <xdr:cNvPr id="3259" name="Line 27"/>
        <xdr:cNvSpPr>
          <a:spLocks noChangeShapeType="1"/>
        </xdr:cNvSpPr>
      </xdr:nvSpPr>
      <xdr:spPr bwMode="auto">
        <a:xfrm flipH="1">
          <a:off x="13773148" y="4362450"/>
          <a:ext cx="1" cy="733425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238125</xdr:colOff>
      <xdr:row>7</xdr:row>
      <xdr:rowOff>104776</xdr:rowOff>
    </xdr:from>
    <xdr:to>
      <xdr:col>25</xdr:col>
      <xdr:colOff>238125</xdr:colOff>
      <xdr:row>20</xdr:row>
      <xdr:rowOff>19051</xdr:rowOff>
    </xdr:to>
    <xdr:sp macro="" textlink="">
      <xdr:nvSpPr>
        <xdr:cNvPr id="3260" name="Line 28"/>
        <xdr:cNvSpPr>
          <a:spLocks noChangeShapeType="1"/>
        </xdr:cNvSpPr>
      </xdr:nvSpPr>
      <xdr:spPr bwMode="auto">
        <a:xfrm>
          <a:off x="14839950" y="1514476"/>
          <a:ext cx="0" cy="346710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9</xdr:col>
      <xdr:colOff>285749</xdr:colOff>
      <xdr:row>7</xdr:row>
      <xdr:rowOff>123825</xdr:rowOff>
    </xdr:from>
    <xdr:to>
      <xdr:col>9</xdr:col>
      <xdr:colOff>285750</xdr:colOff>
      <xdr:row>9</xdr:row>
      <xdr:rowOff>161925</xdr:rowOff>
    </xdr:to>
    <xdr:sp macro="" textlink="">
      <xdr:nvSpPr>
        <xdr:cNvPr id="3261" name="Line 29"/>
        <xdr:cNvSpPr>
          <a:spLocks noChangeShapeType="1"/>
        </xdr:cNvSpPr>
      </xdr:nvSpPr>
      <xdr:spPr bwMode="auto">
        <a:xfrm flipH="1">
          <a:off x="6181724" y="1562100"/>
          <a:ext cx="1" cy="43815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266700</xdr:colOff>
      <xdr:row>7</xdr:row>
      <xdr:rowOff>104774</xdr:rowOff>
    </xdr:from>
    <xdr:to>
      <xdr:col>25</xdr:col>
      <xdr:colOff>247650</xdr:colOff>
      <xdr:row>7</xdr:row>
      <xdr:rowOff>104774</xdr:rowOff>
    </xdr:to>
    <xdr:sp macro="" textlink="">
      <xdr:nvSpPr>
        <xdr:cNvPr id="3262" name="Line 30"/>
        <xdr:cNvSpPr>
          <a:spLocks noChangeShapeType="1"/>
        </xdr:cNvSpPr>
      </xdr:nvSpPr>
      <xdr:spPr bwMode="auto">
        <a:xfrm flipV="1">
          <a:off x="6086475" y="1514474"/>
          <a:ext cx="876300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25</xdr:col>
      <xdr:colOff>304800</xdr:colOff>
      <xdr:row>22</xdr:row>
      <xdr:rowOff>28575</xdr:rowOff>
    </xdr:from>
    <xdr:to>
      <xdr:col>25</xdr:col>
      <xdr:colOff>304800</xdr:colOff>
      <xdr:row>33</xdr:row>
      <xdr:rowOff>66675</xdr:rowOff>
    </xdr:to>
    <xdr:sp macro="" textlink="">
      <xdr:nvSpPr>
        <xdr:cNvPr id="3263" name="Line 31"/>
        <xdr:cNvSpPr>
          <a:spLocks noChangeShapeType="1"/>
        </xdr:cNvSpPr>
      </xdr:nvSpPr>
      <xdr:spPr bwMode="auto">
        <a:xfrm>
          <a:off x="14906625" y="5543550"/>
          <a:ext cx="0" cy="257175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10</xdr:col>
      <xdr:colOff>19049</xdr:colOff>
      <xdr:row>33</xdr:row>
      <xdr:rowOff>76200</xdr:rowOff>
    </xdr:from>
    <xdr:to>
      <xdr:col>25</xdr:col>
      <xdr:colOff>295274</xdr:colOff>
      <xdr:row>33</xdr:row>
      <xdr:rowOff>85725</xdr:rowOff>
    </xdr:to>
    <xdr:sp macro="" textlink="">
      <xdr:nvSpPr>
        <xdr:cNvPr id="3264" name="Line 32"/>
        <xdr:cNvSpPr>
          <a:spLocks noChangeShapeType="1"/>
        </xdr:cNvSpPr>
      </xdr:nvSpPr>
      <xdr:spPr bwMode="auto">
        <a:xfrm flipH="1">
          <a:off x="6581774" y="8124825"/>
          <a:ext cx="8315325" cy="9525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333375</xdr:colOff>
      <xdr:row>22</xdr:row>
      <xdr:rowOff>9525</xdr:rowOff>
    </xdr:from>
    <xdr:to>
      <xdr:col>2</xdr:col>
      <xdr:colOff>333375</xdr:colOff>
      <xdr:row>37</xdr:row>
      <xdr:rowOff>123825</xdr:rowOff>
    </xdr:to>
    <xdr:sp macro="" textlink="">
      <xdr:nvSpPr>
        <xdr:cNvPr id="3265" name="Line 33"/>
        <xdr:cNvSpPr>
          <a:spLocks noChangeShapeType="1"/>
        </xdr:cNvSpPr>
      </xdr:nvSpPr>
      <xdr:spPr bwMode="auto">
        <a:xfrm>
          <a:off x="1514475" y="4638675"/>
          <a:ext cx="0" cy="344805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2</xdr:col>
      <xdr:colOff>323850</xdr:colOff>
      <xdr:row>37</xdr:row>
      <xdr:rowOff>114300</xdr:rowOff>
    </xdr:from>
    <xdr:to>
      <xdr:col>9</xdr:col>
      <xdr:colOff>295275</xdr:colOff>
      <xdr:row>37</xdr:row>
      <xdr:rowOff>114300</xdr:rowOff>
    </xdr:to>
    <xdr:sp macro="" textlink="">
      <xdr:nvSpPr>
        <xdr:cNvPr id="3266" name="Line 34"/>
        <xdr:cNvSpPr>
          <a:spLocks noChangeShapeType="1"/>
        </xdr:cNvSpPr>
      </xdr:nvSpPr>
      <xdr:spPr bwMode="auto">
        <a:xfrm>
          <a:off x="1504950" y="8077200"/>
          <a:ext cx="4524375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9</xdr:col>
      <xdr:colOff>314322</xdr:colOff>
      <xdr:row>36</xdr:row>
      <xdr:rowOff>19047</xdr:rowOff>
    </xdr:from>
    <xdr:to>
      <xdr:col>9</xdr:col>
      <xdr:colOff>314324</xdr:colOff>
      <xdr:row>37</xdr:row>
      <xdr:rowOff>133349</xdr:rowOff>
    </xdr:to>
    <xdr:sp macro="" textlink="">
      <xdr:nvSpPr>
        <xdr:cNvPr id="3267" name="Line 35"/>
        <xdr:cNvSpPr>
          <a:spLocks noChangeShapeType="1"/>
        </xdr:cNvSpPr>
      </xdr:nvSpPr>
      <xdr:spPr bwMode="auto">
        <a:xfrm flipH="1" flipV="1">
          <a:off x="6048372" y="7781922"/>
          <a:ext cx="2" cy="314327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7</xdr:col>
      <xdr:colOff>228600</xdr:colOff>
      <xdr:row>19</xdr:row>
      <xdr:rowOff>413393</xdr:rowOff>
    </xdr:from>
    <xdr:to>
      <xdr:col>11</xdr:col>
      <xdr:colOff>19050</xdr:colOff>
      <xdr:row>23</xdr:row>
      <xdr:rowOff>29403</xdr:rowOff>
    </xdr:to>
    <xdr:pic>
      <xdr:nvPicPr>
        <xdr:cNvPr id="3269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0" y="4718693"/>
          <a:ext cx="2133600" cy="1024882"/>
        </a:xfrm>
        <a:prstGeom prst="rect">
          <a:avLst/>
        </a:prstGeom>
        <a:noFill/>
        <a:ln w="15875">
          <a:solidFill>
            <a:schemeClr val="tx1"/>
          </a:solidFill>
        </a:ln>
      </xdr:spPr>
    </xdr:pic>
    <xdr:clientData/>
  </xdr:twoCellAnchor>
  <xdr:twoCellAnchor>
    <xdr:from>
      <xdr:col>9</xdr:col>
      <xdr:colOff>381000</xdr:colOff>
      <xdr:row>19</xdr:row>
      <xdr:rowOff>19050</xdr:rowOff>
    </xdr:from>
    <xdr:to>
      <xdr:col>9</xdr:col>
      <xdr:colOff>381000</xdr:colOff>
      <xdr:row>20</xdr:row>
      <xdr:rowOff>209551</xdr:rowOff>
    </xdr:to>
    <xdr:sp macro="" textlink="">
      <xdr:nvSpPr>
        <xdr:cNvPr id="38" name="Line 9"/>
        <xdr:cNvSpPr>
          <a:spLocks noChangeShapeType="1"/>
        </xdr:cNvSpPr>
      </xdr:nvSpPr>
      <xdr:spPr bwMode="auto">
        <a:xfrm flipH="1">
          <a:off x="6115050" y="3914775"/>
          <a:ext cx="0" cy="485776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28575</xdr:colOff>
      <xdr:row>21</xdr:row>
      <xdr:rowOff>28574</xdr:rowOff>
    </xdr:from>
    <xdr:to>
      <xdr:col>7</xdr:col>
      <xdr:colOff>19050</xdr:colOff>
      <xdr:row>21</xdr:row>
      <xdr:rowOff>28575</xdr:rowOff>
    </xdr:to>
    <xdr:sp macro="" textlink="">
      <xdr:nvSpPr>
        <xdr:cNvPr id="39" name="Line 3"/>
        <xdr:cNvSpPr>
          <a:spLocks noChangeShapeType="1"/>
        </xdr:cNvSpPr>
      </xdr:nvSpPr>
      <xdr:spPr bwMode="auto">
        <a:xfrm>
          <a:off x="3829050" y="4381499"/>
          <a:ext cx="1104900" cy="1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600072</xdr:colOff>
      <xdr:row>18</xdr:row>
      <xdr:rowOff>9524</xdr:rowOff>
    </xdr:from>
    <xdr:to>
      <xdr:col>4</xdr:col>
      <xdr:colOff>600074</xdr:colOff>
      <xdr:row>20</xdr:row>
      <xdr:rowOff>28575</xdr:rowOff>
    </xdr:to>
    <xdr:sp macro="" textlink="">
      <xdr:nvSpPr>
        <xdr:cNvPr id="40" name="Line 4"/>
        <xdr:cNvSpPr>
          <a:spLocks noChangeShapeType="1"/>
        </xdr:cNvSpPr>
      </xdr:nvSpPr>
      <xdr:spPr bwMode="auto">
        <a:xfrm>
          <a:off x="3114672" y="4029074"/>
          <a:ext cx="2" cy="962026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4</xdr:col>
      <xdr:colOff>600074</xdr:colOff>
      <xdr:row>18</xdr:row>
      <xdr:rowOff>0</xdr:rowOff>
    </xdr:from>
    <xdr:to>
      <xdr:col>5</xdr:col>
      <xdr:colOff>9524</xdr:colOff>
      <xdr:row>18</xdr:row>
      <xdr:rowOff>9525</xdr:rowOff>
    </xdr:to>
    <xdr:sp macro="" textlink="">
      <xdr:nvSpPr>
        <xdr:cNvPr id="41" name="Line 5"/>
        <xdr:cNvSpPr>
          <a:spLocks noChangeShapeType="1"/>
        </xdr:cNvSpPr>
      </xdr:nvSpPr>
      <xdr:spPr bwMode="auto">
        <a:xfrm>
          <a:off x="3190874" y="3562350"/>
          <a:ext cx="619125" cy="9525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</xdr:colOff>
      <xdr:row>26</xdr:row>
      <xdr:rowOff>9525</xdr:rowOff>
    </xdr:from>
    <xdr:to>
      <xdr:col>9</xdr:col>
      <xdr:colOff>9525</xdr:colOff>
      <xdr:row>26</xdr:row>
      <xdr:rowOff>9525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 flipV="1">
          <a:off x="4638675" y="5486400"/>
          <a:ext cx="1104900" cy="0"/>
        </a:xfrm>
        <a:prstGeom prst="line">
          <a:avLst/>
        </a:prstGeom>
        <a:noFill/>
        <a:ln w="25400">
          <a:solidFill>
            <a:srgbClr val="0000FF"/>
          </a:solidFill>
          <a:prstDash val="sysDash"/>
          <a:round/>
          <a:headEnd type="triangle"/>
          <a:tailEnd type="triangle" w="med" len="med"/>
        </a:ln>
      </xdr:spPr>
    </xdr:sp>
    <xdr:clientData/>
  </xdr:twoCellAnchor>
  <xdr:twoCellAnchor>
    <xdr:from>
      <xdr:col>9</xdr:col>
      <xdr:colOff>314325</xdr:colOff>
      <xdr:row>31</xdr:row>
      <xdr:rowOff>9525</xdr:rowOff>
    </xdr:from>
    <xdr:to>
      <xdr:col>9</xdr:col>
      <xdr:colOff>314325</xdr:colOff>
      <xdr:row>32</xdr:row>
      <xdr:rowOff>142875</xdr:rowOff>
    </xdr:to>
    <xdr:sp macro="" textlink="">
      <xdr:nvSpPr>
        <xdr:cNvPr id="43" name="Line 14"/>
        <xdr:cNvSpPr>
          <a:spLocks noChangeShapeType="1"/>
        </xdr:cNvSpPr>
      </xdr:nvSpPr>
      <xdr:spPr bwMode="auto">
        <a:xfrm>
          <a:off x="6048375" y="6686550"/>
          <a:ext cx="0" cy="30480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276225</xdr:colOff>
      <xdr:row>21</xdr:row>
      <xdr:rowOff>19050</xdr:rowOff>
    </xdr:from>
    <xdr:to>
      <xdr:col>12</xdr:col>
      <xdr:colOff>342900</xdr:colOff>
      <xdr:row>21</xdr:row>
      <xdr:rowOff>47625</xdr:rowOff>
    </xdr:to>
    <xdr:sp macro="" textlink="">
      <xdr:nvSpPr>
        <xdr:cNvPr id="44" name="Line 3"/>
        <xdr:cNvSpPr>
          <a:spLocks noChangeShapeType="1"/>
        </xdr:cNvSpPr>
      </xdr:nvSpPr>
      <xdr:spPr bwMode="auto">
        <a:xfrm>
          <a:off x="4819650" y="4895850"/>
          <a:ext cx="3314700" cy="28575"/>
        </a:xfrm>
        <a:prstGeom prst="line">
          <a:avLst/>
        </a:prstGeom>
        <a:noFill/>
        <a:ln w="38100">
          <a:solidFill>
            <a:srgbClr val="0000FF"/>
          </a:solidFill>
          <a:prstDash val="sysDot"/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161925</xdr:colOff>
      <xdr:row>25</xdr:row>
      <xdr:rowOff>9524</xdr:rowOff>
    </xdr:from>
    <xdr:to>
      <xdr:col>16</xdr:col>
      <xdr:colOff>638175</xdr:colOff>
      <xdr:row>25</xdr:row>
      <xdr:rowOff>19048</xdr:rowOff>
    </xdr:to>
    <xdr:sp macro="" textlink="">
      <xdr:nvSpPr>
        <xdr:cNvPr id="45" name="Line 20"/>
        <xdr:cNvSpPr>
          <a:spLocks noChangeShapeType="1"/>
        </xdr:cNvSpPr>
      </xdr:nvSpPr>
      <xdr:spPr bwMode="auto">
        <a:xfrm flipV="1">
          <a:off x="9810750" y="5829299"/>
          <a:ext cx="1447800" cy="9524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/>
        </a:ln>
      </xdr:spPr>
    </xdr:sp>
    <xdr:clientData/>
  </xdr:twoCellAnchor>
  <xdr:twoCellAnchor>
    <xdr:from>
      <xdr:col>22</xdr:col>
      <xdr:colOff>476250</xdr:colOff>
      <xdr:row>21</xdr:row>
      <xdr:rowOff>0</xdr:rowOff>
    </xdr:from>
    <xdr:to>
      <xdr:col>25</xdr:col>
      <xdr:colOff>47625</xdr:colOff>
      <xdr:row>21</xdr:row>
      <xdr:rowOff>0</xdr:rowOff>
    </xdr:to>
    <xdr:sp macro="" textlink="">
      <xdr:nvSpPr>
        <xdr:cNvPr id="47" name="Line 26"/>
        <xdr:cNvSpPr>
          <a:spLocks noChangeShapeType="1"/>
        </xdr:cNvSpPr>
      </xdr:nvSpPr>
      <xdr:spPr bwMode="auto">
        <a:xfrm flipV="1">
          <a:off x="13935075" y="5238750"/>
          <a:ext cx="714375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22</xdr:col>
      <xdr:colOff>133350</xdr:colOff>
      <xdr:row>20</xdr:row>
      <xdr:rowOff>95250</xdr:rowOff>
    </xdr:from>
    <xdr:to>
      <xdr:col>22</xdr:col>
      <xdr:colOff>523875</xdr:colOff>
      <xdr:row>21</xdr:row>
      <xdr:rowOff>191328</xdr:rowOff>
    </xdr:to>
    <xdr:pic>
      <xdr:nvPicPr>
        <xdr:cNvPr id="3274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92175" y="5057775"/>
          <a:ext cx="390525" cy="361950"/>
        </a:xfrm>
        <a:prstGeom prst="rect">
          <a:avLst/>
        </a:prstGeom>
        <a:noFill/>
      </xdr:spPr>
    </xdr:pic>
    <xdr:clientData/>
  </xdr:twoCellAnchor>
  <xdr:twoCellAnchor>
    <xdr:from>
      <xdr:col>15</xdr:col>
      <xdr:colOff>485775</xdr:colOff>
      <xdr:row>18</xdr:row>
      <xdr:rowOff>19050</xdr:rowOff>
    </xdr:from>
    <xdr:to>
      <xdr:col>15</xdr:col>
      <xdr:colOff>485775</xdr:colOff>
      <xdr:row>20</xdr:row>
      <xdr:rowOff>9526</xdr:rowOff>
    </xdr:to>
    <xdr:sp macro="" textlink="">
      <xdr:nvSpPr>
        <xdr:cNvPr id="48" name="Line 27"/>
        <xdr:cNvSpPr>
          <a:spLocks noChangeShapeType="1"/>
        </xdr:cNvSpPr>
      </xdr:nvSpPr>
      <xdr:spPr bwMode="auto">
        <a:xfrm flipH="1">
          <a:off x="8458200" y="3914775"/>
          <a:ext cx="0" cy="571501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226943</xdr:colOff>
      <xdr:row>2</xdr:row>
      <xdr:rowOff>263388</xdr:rowOff>
    </xdr:from>
    <xdr:to>
      <xdr:col>24</xdr:col>
      <xdr:colOff>251790</xdr:colOff>
      <xdr:row>5</xdr:row>
      <xdr:rowOff>213277</xdr:rowOff>
    </xdr:to>
    <xdr:sp macro="" textlink="">
      <xdr:nvSpPr>
        <xdr:cNvPr id="50" name="Abgerundetes Rechteck 49"/>
        <xdr:cNvSpPr/>
      </xdr:nvSpPr>
      <xdr:spPr bwMode="auto">
        <a:xfrm>
          <a:off x="12754389" y="573986"/>
          <a:ext cx="2219738" cy="695324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238126</xdr:colOff>
      <xdr:row>10</xdr:row>
      <xdr:rowOff>28575</xdr:rowOff>
    </xdr:from>
    <xdr:to>
      <xdr:col>16</xdr:col>
      <xdr:colOff>238126</xdr:colOff>
      <xdr:row>11</xdr:row>
      <xdr:rowOff>0</xdr:rowOff>
    </xdr:to>
    <xdr:sp macro="" textlink="">
      <xdr:nvSpPr>
        <xdr:cNvPr id="51" name="Line 27"/>
        <xdr:cNvSpPr>
          <a:spLocks noChangeShapeType="1"/>
        </xdr:cNvSpPr>
      </xdr:nvSpPr>
      <xdr:spPr bwMode="auto">
        <a:xfrm>
          <a:off x="9391651" y="2038350"/>
          <a:ext cx="0" cy="22860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542924</xdr:colOff>
      <xdr:row>22</xdr:row>
      <xdr:rowOff>66675</xdr:rowOff>
    </xdr:from>
    <xdr:to>
      <xdr:col>10</xdr:col>
      <xdr:colOff>542925</xdr:colOff>
      <xdr:row>25</xdr:row>
      <xdr:rowOff>19050</xdr:rowOff>
    </xdr:to>
    <xdr:sp macro="" textlink="">
      <xdr:nvSpPr>
        <xdr:cNvPr id="52" name="Line 3"/>
        <xdr:cNvSpPr>
          <a:spLocks noChangeShapeType="1"/>
        </xdr:cNvSpPr>
      </xdr:nvSpPr>
      <xdr:spPr bwMode="auto">
        <a:xfrm>
          <a:off x="7105649" y="5219700"/>
          <a:ext cx="1" cy="581025"/>
        </a:xfrm>
        <a:prstGeom prst="line">
          <a:avLst/>
        </a:prstGeom>
        <a:noFill/>
        <a:ln w="38100">
          <a:solidFill>
            <a:srgbClr val="0000FF"/>
          </a:solidFill>
          <a:prstDash val="sysDot"/>
          <a:round/>
          <a:headEnd/>
          <a:tailEnd type="triangle" w="med" len="med"/>
        </a:ln>
      </xdr:spPr>
    </xdr:sp>
    <xdr:clientData/>
  </xdr:twoCellAnchor>
  <xdr:twoCellAnchor>
    <xdr:from>
      <xdr:col>13</xdr:col>
      <xdr:colOff>790575</xdr:colOff>
      <xdr:row>20</xdr:row>
      <xdr:rowOff>276224</xdr:rowOff>
    </xdr:from>
    <xdr:to>
      <xdr:col>15</xdr:col>
      <xdr:colOff>9525</xdr:colOff>
      <xdr:row>21</xdr:row>
      <xdr:rowOff>9525</xdr:rowOff>
    </xdr:to>
    <xdr:sp macro="" textlink="">
      <xdr:nvSpPr>
        <xdr:cNvPr id="53" name="Line 18"/>
        <xdr:cNvSpPr>
          <a:spLocks noChangeShapeType="1"/>
        </xdr:cNvSpPr>
      </xdr:nvSpPr>
      <xdr:spPr bwMode="auto">
        <a:xfrm>
          <a:off x="8972550" y="4876799"/>
          <a:ext cx="485775" cy="9526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14</xdr:col>
      <xdr:colOff>447675</xdr:colOff>
      <xdr:row>24</xdr:row>
      <xdr:rowOff>133350</xdr:rowOff>
    </xdr:from>
    <xdr:to>
      <xdr:col>15</xdr:col>
      <xdr:colOff>180975</xdr:colOff>
      <xdr:row>25</xdr:row>
      <xdr:rowOff>219903</xdr:rowOff>
    </xdr:to>
    <xdr:pic>
      <xdr:nvPicPr>
        <xdr:cNvPr id="55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9275" y="5667375"/>
          <a:ext cx="390525" cy="36195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800100</xdr:colOff>
      <xdr:row>25</xdr:row>
      <xdr:rowOff>0</xdr:rowOff>
    </xdr:from>
    <xdr:to>
      <xdr:col>14</xdr:col>
      <xdr:colOff>466725</xdr:colOff>
      <xdr:row>25</xdr:row>
      <xdr:rowOff>0</xdr:rowOff>
    </xdr:to>
    <xdr:sp macro="" textlink="">
      <xdr:nvSpPr>
        <xdr:cNvPr id="56" name="Line 17"/>
        <xdr:cNvSpPr>
          <a:spLocks noChangeShapeType="1"/>
        </xdr:cNvSpPr>
      </xdr:nvSpPr>
      <xdr:spPr bwMode="auto">
        <a:xfrm>
          <a:off x="8982075" y="5819775"/>
          <a:ext cx="47625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419099</xdr:colOff>
      <xdr:row>22</xdr:row>
      <xdr:rowOff>19051</xdr:rowOff>
    </xdr:from>
    <xdr:to>
      <xdr:col>13</xdr:col>
      <xdr:colOff>428624</xdr:colOff>
      <xdr:row>22</xdr:row>
      <xdr:rowOff>200025</xdr:rowOff>
    </xdr:to>
    <xdr:sp macro="" textlink="">
      <xdr:nvSpPr>
        <xdr:cNvPr id="57" name="Line 22"/>
        <xdr:cNvSpPr>
          <a:spLocks noChangeShapeType="1"/>
        </xdr:cNvSpPr>
      </xdr:nvSpPr>
      <xdr:spPr bwMode="auto">
        <a:xfrm>
          <a:off x="8601074" y="5172076"/>
          <a:ext cx="9525" cy="180974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none" w="med" len="med"/>
        </a:ln>
      </xdr:spPr>
    </xdr:sp>
    <xdr:clientData/>
  </xdr:twoCellAnchor>
  <xdr:twoCellAnchor editAs="oneCell">
    <xdr:from>
      <xdr:col>7</xdr:col>
      <xdr:colOff>142875</xdr:colOff>
      <xdr:row>29</xdr:row>
      <xdr:rowOff>85725</xdr:rowOff>
    </xdr:from>
    <xdr:to>
      <xdr:col>8</xdr:col>
      <xdr:colOff>9525</xdr:colOff>
      <xdr:row>30</xdr:row>
      <xdr:rowOff>142874</xdr:rowOff>
    </xdr:to>
    <xdr:pic>
      <xdr:nvPicPr>
        <xdr:cNvPr id="58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81575" y="6753225"/>
          <a:ext cx="390525" cy="3619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495300</xdr:colOff>
      <xdr:row>29</xdr:row>
      <xdr:rowOff>285750</xdr:rowOff>
    </xdr:from>
    <xdr:to>
      <xdr:col>8</xdr:col>
      <xdr:colOff>447675</xdr:colOff>
      <xdr:row>29</xdr:row>
      <xdr:rowOff>285750</xdr:rowOff>
    </xdr:to>
    <xdr:sp macro="" textlink="">
      <xdr:nvSpPr>
        <xdr:cNvPr id="59" name="Line 17"/>
        <xdr:cNvSpPr>
          <a:spLocks noChangeShapeType="1"/>
        </xdr:cNvSpPr>
      </xdr:nvSpPr>
      <xdr:spPr bwMode="auto">
        <a:xfrm>
          <a:off x="5334000" y="6953250"/>
          <a:ext cx="47625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447675</xdr:colOff>
      <xdr:row>27</xdr:row>
      <xdr:rowOff>38099</xdr:rowOff>
    </xdr:from>
    <xdr:to>
      <xdr:col>5</xdr:col>
      <xdr:colOff>457199</xdr:colOff>
      <xdr:row>29</xdr:row>
      <xdr:rowOff>276225</xdr:rowOff>
    </xdr:to>
    <xdr:sp macro="" textlink="">
      <xdr:nvSpPr>
        <xdr:cNvPr id="60" name="Line 22"/>
        <xdr:cNvSpPr>
          <a:spLocks noChangeShapeType="1"/>
        </xdr:cNvSpPr>
      </xdr:nvSpPr>
      <xdr:spPr bwMode="auto">
        <a:xfrm flipH="1">
          <a:off x="4171950" y="6362699"/>
          <a:ext cx="9524" cy="581026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 type="none" w="med" len="med"/>
        </a:ln>
      </xdr:spPr>
    </xdr:sp>
    <xdr:clientData/>
  </xdr:twoCellAnchor>
  <xdr:twoCellAnchor>
    <xdr:from>
      <xdr:col>5</xdr:col>
      <xdr:colOff>447675</xdr:colOff>
      <xdr:row>29</xdr:row>
      <xdr:rowOff>266700</xdr:rowOff>
    </xdr:from>
    <xdr:to>
      <xdr:col>7</xdr:col>
      <xdr:colOff>190500</xdr:colOff>
      <xdr:row>29</xdr:row>
      <xdr:rowOff>276225</xdr:rowOff>
    </xdr:to>
    <xdr:sp macro="" textlink="">
      <xdr:nvSpPr>
        <xdr:cNvPr id="61" name="Line 22"/>
        <xdr:cNvSpPr>
          <a:spLocks noChangeShapeType="1"/>
        </xdr:cNvSpPr>
      </xdr:nvSpPr>
      <xdr:spPr bwMode="auto">
        <a:xfrm flipV="1">
          <a:off x="4171950" y="7296150"/>
          <a:ext cx="857250" cy="9525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333372</xdr:colOff>
      <xdr:row>26</xdr:row>
      <xdr:rowOff>161923</xdr:rowOff>
    </xdr:from>
    <xdr:to>
      <xdr:col>8</xdr:col>
      <xdr:colOff>457199</xdr:colOff>
      <xdr:row>26</xdr:row>
      <xdr:rowOff>161925</xdr:rowOff>
    </xdr:to>
    <xdr:sp macro="" textlink="">
      <xdr:nvSpPr>
        <xdr:cNvPr id="63" name="Line 14"/>
        <xdr:cNvSpPr>
          <a:spLocks noChangeShapeType="1"/>
        </xdr:cNvSpPr>
      </xdr:nvSpPr>
      <xdr:spPr bwMode="auto">
        <a:xfrm flipH="1" flipV="1">
          <a:off x="5172072" y="6229348"/>
          <a:ext cx="647702" cy="2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none" w="med" len="med"/>
        </a:ln>
      </xdr:spPr>
    </xdr:sp>
    <xdr:clientData/>
  </xdr:twoCellAnchor>
  <xdr:twoCellAnchor>
    <xdr:from>
      <xdr:col>2</xdr:col>
      <xdr:colOff>371476</xdr:colOff>
      <xdr:row>19</xdr:row>
      <xdr:rowOff>247650</xdr:rowOff>
    </xdr:from>
    <xdr:to>
      <xdr:col>13</xdr:col>
      <xdr:colOff>152401</xdr:colOff>
      <xdr:row>19</xdr:row>
      <xdr:rowOff>257175</xdr:rowOff>
    </xdr:to>
    <xdr:sp macro="" textlink="">
      <xdr:nvSpPr>
        <xdr:cNvPr id="64" name="Line 3"/>
        <xdr:cNvSpPr>
          <a:spLocks noChangeShapeType="1"/>
        </xdr:cNvSpPr>
      </xdr:nvSpPr>
      <xdr:spPr bwMode="auto">
        <a:xfrm>
          <a:off x="1476376" y="4552950"/>
          <a:ext cx="6858000" cy="9525"/>
        </a:xfrm>
        <a:prstGeom prst="line">
          <a:avLst/>
        </a:prstGeom>
        <a:noFill/>
        <a:ln w="38100">
          <a:solidFill>
            <a:srgbClr val="0000FF"/>
          </a:solidFill>
          <a:prstDash val="sysDot"/>
          <a:round/>
          <a:headEnd/>
          <a:tailEnd type="triangle" w="med" len="med"/>
        </a:ln>
      </xdr:spPr>
    </xdr:sp>
    <xdr:clientData/>
  </xdr:twoCellAnchor>
  <xdr:twoCellAnchor>
    <xdr:from>
      <xdr:col>2</xdr:col>
      <xdr:colOff>371475</xdr:colOff>
      <xdr:row>19</xdr:row>
      <xdr:rowOff>228599</xdr:rowOff>
    </xdr:from>
    <xdr:to>
      <xdr:col>2</xdr:col>
      <xdr:colOff>371475</xdr:colOff>
      <xdr:row>20</xdr:row>
      <xdr:rowOff>9525</xdr:rowOff>
    </xdr:to>
    <xdr:sp macro="" textlink="">
      <xdr:nvSpPr>
        <xdr:cNvPr id="65" name="Line 4"/>
        <xdr:cNvSpPr>
          <a:spLocks noChangeShapeType="1"/>
        </xdr:cNvSpPr>
      </xdr:nvSpPr>
      <xdr:spPr bwMode="auto">
        <a:xfrm>
          <a:off x="1476375" y="4533899"/>
          <a:ext cx="0" cy="342901"/>
        </a:xfrm>
        <a:prstGeom prst="line">
          <a:avLst/>
        </a:prstGeom>
        <a:noFill/>
        <a:ln w="38100">
          <a:solidFill>
            <a:srgbClr val="0000FF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13</xdr:col>
      <xdr:colOff>161925</xdr:colOff>
      <xdr:row>19</xdr:row>
      <xdr:rowOff>76200</xdr:rowOff>
    </xdr:from>
    <xdr:to>
      <xdr:col>13</xdr:col>
      <xdr:colOff>552450</xdr:colOff>
      <xdr:row>19</xdr:row>
      <xdr:rowOff>438150</xdr:rowOff>
    </xdr:to>
    <xdr:pic>
      <xdr:nvPicPr>
        <xdr:cNvPr id="66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43900" y="4381500"/>
          <a:ext cx="390525" cy="36195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9524</xdr:colOff>
      <xdr:row>17</xdr:row>
      <xdr:rowOff>114300</xdr:rowOff>
    </xdr:from>
    <xdr:to>
      <xdr:col>13</xdr:col>
      <xdr:colOff>323849</xdr:colOff>
      <xdr:row>17</xdr:row>
      <xdr:rowOff>114300</xdr:rowOff>
    </xdr:to>
    <xdr:sp macro="" textlink="">
      <xdr:nvSpPr>
        <xdr:cNvPr id="67" name="Line 14"/>
        <xdr:cNvSpPr>
          <a:spLocks noChangeShapeType="1"/>
        </xdr:cNvSpPr>
      </xdr:nvSpPr>
      <xdr:spPr bwMode="auto">
        <a:xfrm flipH="1" flipV="1">
          <a:off x="6572249" y="3762375"/>
          <a:ext cx="1933575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none" w="med" len="med"/>
        </a:ln>
      </xdr:spPr>
    </xdr:sp>
    <xdr:clientData/>
  </xdr:twoCellAnchor>
  <xdr:twoCellAnchor>
    <xdr:from>
      <xdr:col>13</xdr:col>
      <xdr:colOff>342901</xdr:colOff>
      <xdr:row>17</xdr:row>
      <xdr:rowOff>123825</xdr:rowOff>
    </xdr:from>
    <xdr:to>
      <xdr:col>13</xdr:col>
      <xdr:colOff>342901</xdr:colOff>
      <xdr:row>19</xdr:row>
      <xdr:rowOff>114300</xdr:rowOff>
    </xdr:to>
    <xdr:sp macro="" textlink="">
      <xdr:nvSpPr>
        <xdr:cNvPr id="68" name="Line 14"/>
        <xdr:cNvSpPr>
          <a:spLocks noChangeShapeType="1"/>
        </xdr:cNvSpPr>
      </xdr:nvSpPr>
      <xdr:spPr bwMode="auto">
        <a:xfrm>
          <a:off x="8524876" y="3771900"/>
          <a:ext cx="0" cy="64770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361950</xdr:colOff>
      <xdr:row>19</xdr:row>
      <xdr:rowOff>381000</xdr:rowOff>
    </xdr:from>
    <xdr:to>
      <xdr:col>13</xdr:col>
      <xdr:colOff>361950</xdr:colOff>
      <xdr:row>19</xdr:row>
      <xdr:rowOff>647700</xdr:rowOff>
    </xdr:to>
    <xdr:sp macro="" textlink="">
      <xdr:nvSpPr>
        <xdr:cNvPr id="69" name="Line 14"/>
        <xdr:cNvSpPr>
          <a:spLocks noChangeShapeType="1"/>
        </xdr:cNvSpPr>
      </xdr:nvSpPr>
      <xdr:spPr bwMode="auto">
        <a:xfrm>
          <a:off x="8543925" y="4686300"/>
          <a:ext cx="0" cy="26670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AA309"/>
  <sheetViews>
    <sheetView showGridLines="0" tabSelected="1" zoomScaleNormal="100" workbookViewId="0"/>
  </sheetViews>
  <sheetFormatPr baseColWidth="10" defaultRowHeight="12.75"/>
  <cols>
    <col min="1" max="1" width="1.7109375" customWidth="1"/>
    <col min="2" max="2" width="2.28515625" customWidth="1"/>
    <col min="3" max="3" width="2.85546875" customWidth="1"/>
    <col min="4" max="4" width="5.140625" customWidth="1"/>
    <col min="5" max="5" width="9.42578125" customWidth="1"/>
    <col min="6" max="6" width="2.85546875" customWidth="1"/>
    <col min="7" max="7" width="7.42578125" customWidth="1"/>
    <col min="8" max="8" width="34" customWidth="1"/>
    <col min="9" max="9" width="15.42578125" customWidth="1"/>
    <col min="10" max="10" width="9.5703125" customWidth="1"/>
    <col min="11" max="11" width="18.5703125" customWidth="1"/>
    <col min="12" max="12" width="8.42578125" customWidth="1"/>
    <col min="13" max="13" width="6.42578125" customWidth="1"/>
    <col min="14" max="14" width="3" customWidth="1"/>
    <col min="15" max="15" width="2.5703125" customWidth="1"/>
  </cols>
  <sheetData>
    <row r="1" spans="1:27" ht="10.5" customHeigh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</row>
    <row r="2" spans="1:27" ht="1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</row>
    <row r="3" spans="1:27" ht="38.25" customHeight="1">
      <c r="A3" s="132"/>
      <c r="B3" s="133"/>
      <c r="C3" s="134" t="s">
        <v>91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</row>
    <row r="4" spans="1:27" ht="11.25" customHeight="1">
      <c r="A4" s="132"/>
      <c r="B4" s="137"/>
      <c r="C4" s="138" t="s">
        <v>35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40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</row>
    <row r="5" spans="1:27" ht="9" customHeight="1">
      <c r="A5" s="132"/>
      <c r="B5" s="14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40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</row>
    <row r="6" spans="1:27" ht="21">
      <c r="A6" s="132"/>
      <c r="B6" s="141" t="s">
        <v>0</v>
      </c>
      <c r="C6" s="22" t="s">
        <v>1</v>
      </c>
      <c r="D6" s="31"/>
      <c r="E6" s="6"/>
      <c r="F6" s="6"/>
      <c r="G6" s="6"/>
      <c r="H6" s="6"/>
      <c r="I6" s="6"/>
      <c r="J6" s="6"/>
      <c r="K6" s="6"/>
      <c r="L6" s="6"/>
      <c r="M6" s="6"/>
      <c r="N6" s="140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</row>
    <row r="7" spans="1:27" ht="6.75" customHeight="1">
      <c r="A7" s="132"/>
      <c r="B7" s="141"/>
      <c r="C7" s="6"/>
      <c r="D7" s="31"/>
      <c r="E7" s="6"/>
      <c r="F7" s="6"/>
      <c r="G7" s="6"/>
      <c r="H7" s="6"/>
      <c r="I7" s="6"/>
      <c r="J7" s="6"/>
      <c r="K7" s="6"/>
      <c r="L7" s="6"/>
      <c r="M7" s="6"/>
      <c r="N7" s="140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</row>
    <row r="8" spans="1:27" ht="20.100000000000001" customHeight="1">
      <c r="A8" s="132"/>
      <c r="B8" s="141"/>
      <c r="C8" s="7" t="s">
        <v>77</v>
      </c>
      <c r="D8" s="97"/>
      <c r="E8" s="8"/>
      <c r="F8" s="8"/>
      <c r="G8" s="8"/>
      <c r="H8" s="8"/>
      <c r="I8" s="8"/>
      <c r="J8" s="8"/>
      <c r="K8" s="8"/>
      <c r="L8" s="8"/>
      <c r="M8" s="6"/>
      <c r="N8" s="140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</row>
    <row r="9" spans="1:27" ht="20.100000000000001" customHeight="1">
      <c r="A9" s="132"/>
      <c r="B9" s="141"/>
      <c r="C9" s="7" t="s">
        <v>78</v>
      </c>
      <c r="D9" s="97"/>
      <c r="E9" s="8"/>
      <c r="F9" s="8"/>
      <c r="G9" s="8"/>
      <c r="H9" s="8"/>
      <c r="I9" s="8"/>
      <c r="J9" s="8"/>
      <c r="K9" s="8"/>
      <c r="L9" s="8"/>
      <c r="M9" s="6"/>
      <c r="N9" s="140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27" ht="20.100000000000001" customHeight="1">
      <c r="A10" s="132"/>
      <c r="B10" s="141"/>
      <c r="C10" s="7" t="s">
        <v>36</v>
      </c>
      <c r="D10" s="97"/>
      <c r="E10" s="8"/>
      <c r="F10" s="8"/>
      <c r="G10" s="8"/>
      <c r="H10" s="8"/>
      <c r="I10" s="8"/>
      <c r="J10" s="8"/>
      <c r="K10" s="8"/>
      <c r="L10" s="8"/>
      <c r="M10" s="6"/>
      <c r="N10" s="140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</row>
    <row r="11" spans="1:27" ht="20.100000000000001" customHeight="1">
      <c r="A11" s="132"/>
      <c r="B11" s="141"/>
      <c r="C11" s="7" t="s">
        <v>79</v>
      </c>
      <c r="D11" s="97"/>
      <c r="E11" s="8"/>
      <c r="F11" s="8"/>
      <c r="G11" s="8"/>
      <c r="H11" s="8"/>
      <c r="I11" s="8"/>
      <c r="J11" s="8"/>
      <c r="K11" s="8"/>
      <c r="L11" s="8"/>
      <c r="M11" s="6"/>
      <c r="N11" s="140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</row>
    <row r="12" spans="1:27" ht="20.100000000000001" customHeight="1">
      <c r="A12" s="132"/>
      <c r="B12" s="141"/>
      <c r="C12" s="7" t="s">
        <v>37</v>
      </c>
      <c r="D12" s="97"/>
      <c r="E12" s="8"/>
      <c r="F12" s="8"/>
      <c r="G12" s="8"/>
      <c r="H12" s="8"/>
      <c r="I12" s="8"/>
      <c r="J12" s="8"/>
      <c r="K12" s="8"/>
      <c r="L12" s="8"/>
      <c r="M12" s="6"/>
      <c r="N12" s="140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</row>
    <row r="13" spans="1:27" ht="20.100000000000001" customHeight="1">
      <c r="A13" s="132"/>
      <c r="B13" s="141"/>
      <c r="C13" s="7" t="s">
        <v>27</v>
      </c>
      <c r="D13" s="97"/>
      <c r="E13" s="8"/>
      <c r="F13" s="8"/>
      <c r="G13" s="8"/>
      <c r="H13" s="8"/>
      <c r="I13" s="8"/>
      <c r="J13" s="8"/>
      <c r="K13" s="8"/>
      <c r="L13" s="8"/>
      <c r="M13" s="6"/>
      <c r="N13" s="140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</row>
    <row r="14" spans="1:27" ht="7.5" customHeight="1">
      <c r="A14" s="132"/>
      <c r="B14" s="14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40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</row>
    <row r="15" spans="1:27" ht="21">
      <c r="A15" s="132"/>
      <c r="B15" s="141"/>
      <c r="C15" s="22" t="s">
        <v>2</v>
      </c>
      <c r="D15" s="31"/>
      <c r="E15" s="9"/>
      <c r="F15" s="9"/>
      <c r="G15" s="9"/>
      <c r="H15" s="9"/>
      <c r="I15" s="9"/>
      <c r="J15" s="9"/>
      <c r="K15" s="9"/>
      <c r="L15" s="9"/>
      <c r="M15" s="6"/>
      <c r="N15" s="140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</row>
    <row r="16" spans="1:27" ht="6" customHeight="1">
      <c r="A16" s="132"/>
      <c r="B16" s="141"/>
      <c r="C16" s="6"/>
      <c r="D16" s="9"/>
      <c r="E16" s="9"/>
      <c r="F16" s="9"/>
      <c r="G16" s="9"/>
      <c r="H16" s="9"/>
      <c r="I16" s="9"/>
      <c r="J16" s="9"/>
      <c r="K16" s="9"/>
      <c r="L16" s="9"/>
      <c r="M16" s="6"/>
      <c r="N16" s="140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</row>
    <row r="17" spans="1:27" ht="18.75">
      <c r="A17" s="132"/>
      <c r="B17" s="141"/>
      <c r="C17" s="26" t="s">
        <v>92</v>
      </c>
      <c r="D17" s="142"/>
      <c r="E17" s="9"/>
      <c r="F17" s="9"/>
      <c r="G17" s="9"/>
      <c r="H17" s="9"/>
      <c r="I17" s="9"/>
      <c r="J17" s="10"/>
      <c r="K17" s="10"/>
      <c r="L17" s="10"/>
      <c r="M17" s="6"/>
      <c r="N17" s="140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</row>
    <row r="18" spans="1:27" ht="15">
      <c r="A18" s="132"/>
      <c r="B18" s="14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6"/>
      <c r="N18" s="140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</row>
    <row r="19" spans="1:27" ht="21" customHeight="1">
      <c r="A19" s="132"/>
      <c r="B19" s="141"/>
      <c r="C19" s="10"/>
      <c r="D19" s="10"/>
      <c r="E19" s="9"/>
      <c r="F19" s="10"/>
      <c r="G19" s="195" t="s">
        <v>93</v>
      </c>
      <c r="H19" s="196"/>
      <c r="I19" s="197"/>
      <c r="J19" s="10"/>
      <c r="K19" s="10"/>
      <c r="L19" s="10"/>
      <c r="M19" s="6"/>
      <c r="N19" s="140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</row>
    <row r="20" spans="1:27" ht="18.75" customHeight="1">
      <c r="A20" s="132"/>
      <c r="B20" s="141"/>
      <c r="C20" s="10"/>
      <c r="D20" s="10"/>
      <c r="E20" s="151" t="s">
        <v>3</v>
      </c>
      <c r="F20" s="11" t="s">
        <v>4</v>
      </c>
      <c r="G20" s="6"/>
      <c r="H20" s="6"/>
      <c r="I20" s="6"/>
      <c r="J20" s="150" t="s">
        <v>23</v>
      </c>
      <c r="K20" s="10"/>
      <c r="L20" s="10"/>
      <c r="M20" s="6"/>
      <c r="N20" s="140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</row>
    <row r="21" spans="1:27" ht="18.75">
      <c r="A21" s="132"/>
      <c r="B21" s="141"/>
      <c r="C21" s="10"/>
      <c r="D21" s="10"/>
      <c r="E21" s="10"/>
      <c r="F21" s="10"/>
      <c r="G21" s="198" t="s">
        <v>94</v>
      </c>
      <c r="H21" s="199"/>
      <c r="I21" s="200"/>
      <c r="J21" s="10"/>
      <c r="K21" s="10"/>
      <c r="L21" s="10"/>
      <c r="M21" s="6"/>
      <c r="N21" s="140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</row>
    <row r="22" spans="1:27" ht="7.5" customHeight="1">
      <c r="A22" s="132"/>
      <c r="B22" s="14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6"/>
      <c r="N22" s="140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</row>
    <row r="23" spans="1:27" ht="5.25" customHeight="1">
      <c r="A23" s="132"/>
      <c r="B23" s="14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6"/>
      <c r="N23" s="140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</row>
    <row r="24" spans="1:27" ht="18.75">
      <c r="A24" s="132"/>
      <c r="B24" s="141"/>
      <c r="C24" s="26" t="s">
        <v>95</v>
      </c>
      <c r="D24" s="142"/>
      <c r="E24" s="9"/>
      <c r="F24" s="9"/>
      <c r="G24" s="9"/>
      <c r="H24" s="9"/>
      <c r="I24" s="9"/>
      <c r="J24" s="10"/>
      <c r="K24" s="10"/>
      <c r="L24" s="10"/>
      <c r="M24" s="6"/>
      <c r="N24" s="140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</row>
    <row r="25" spans="1:27" ht="9" customHeight="1">
      <c r="A25" s="132"/>
      <c r="B25" s="141"/>
      <c r="C25" s="10"/>
      <c r="D25" s="9"/>
      <c r="E25" s="9"/>
      <c r="F25" s="9"/>
      <c r="G25" s="9"/>
      <c r="H25" s="9"/>
      <c r="I25" s="9"/>
      <c r="J25" s="10"/>
      <c r="K25" s="10"/>
      <c r="L25" s="10"/>
      <c r="M25" s="6"/>
      <c r="N25" s="140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</row>
    <row r="26" spans="1:27" ht="20.25" customHeight="1">
      <c r="A26" s="132"/>
      <c r="B26" s="141"/>
      <c r="C26" s="10"/>
      <c r="D26" s="10"/>
      <c r="E26" s="10"/>
      <c r="F26" s="10"/>
      <c r="G26" s="201" t="s">
        <v>96</v>
      </c>
      <c r="H26" s="202"/>
      <c r="I26" s="202"/>
      <c r="J26" s="202"/>
      <c r="K26" s="203"/>
      <c r="L26" s="10"/>
      <c r="M26" s="6"/>
      <c r="N26" s="140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</row>
    <row r="27" spans="1:27" ht="22.5" customHeight="1">
      <c r="A27" s="132"/>
      <c r="B27" s="141"/>
      <c r="C27" s="10"/>
      <c r="D27" s="10"/>
      <c r="E27" s="152" t="s">
        <v>5</v>
      </c>
      <c r="F27" s="11" t="s">
        <v>4</v>
      </c>
      <c r="G27" s="6"/>
      <c r="H27" s="6"/>
      <c r="I27" s="6"/>
      <c r="J27" s="6"/>
      <c r="K27" s="6"/>
      <c r="L27" s="144" t="s">
        <v>25</v>
      </c>
      <c r="M27" s="6"/>
      <c r="N27" s="140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</row>
    <row r="28" spans="1:27" ht="21.75" customHeight="1">
      <c r="A28" s="132"/>
      <c r="B28" s="141"/>
      <c r="C28" s="10"/>
      <c r="D28" s="10"/>
      <c r="E28" s="10"/>
      <c r="F28" s="10"/>
      <c r="G28" s="204" t="s">
        <v>97</v>
      </c>
      <c r="H28" s="205"/>
      <c r="I28" s="205"/>
      <c r="J28" s="205"/>
      <c r="K28" s="206"/>
      <c r="L28" s="10"/>
      <c r="M28" s="6"/>
      <c r="N28" s="140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</row>
    <row r="29" spans="1:27" ht="13.5" customHeight="1">
      <c r="A29" s="132"/>
      <c r="B29" s="14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6"/>
      <c r="N29" s="140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</row>
    <row r="30" spans="1:27" ht="18.75">
      <c r="A30" s="132"/>
      <c r="B30" s="141"/>
      <c r="C30" s="26" t="s">
        <v>98</v>
      </c>
      <c r="D30" s="143"/>
      <c r="E30" s="9"/>
      <c r="F30" s="9"/>
      <c r="G30" s="9"/>
      <c r="H30" s="9"/>
      <c r="I30" s="9"/>
      <c r="J30" s="9"/>
      <c r="K30" s="9"/>
      <c r="L30" s="10"/>
      <c r="M30" s="6"/>
      <c r="N30" s="140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</row>
    <row r="31" spans="1:27" ht="6.75" customHeight="1">
      <c r="A31" s="132"/>
      <c r="B31" s="141"/>
      <c r="C31" s="9"/>
      <c r="D31" s="9"/>
      <c r="E31" s="9"/>
      <c r="F31" s="9"/>
      <c r="G31" s="9"/>
      <c r="H31" s="9"/>
      <c r="I31" s="9"/>
      <c r="J31" s="9"/>
      <c r="K31" s="9"/>
      <c r="L31" s="10"/>
      <c r="M31" s="6"/>
      <c r="N31" s="140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</row>
    <row r="32" spans="1:27" ht="28.5" customHeight="1">
      <c r="A32" s="132"/>
      <c r="B32" s="141"/>
      <c r="C32" s="10"/>
      <c r="D32" s="192" t="s">
        <v>30</v>
      </c>
      <c r="E32" s="193"/>
      <c r="F32" s="193"/>
      <c r="G32" s="193"/>
      <c r="H32" s="193"/>
      <c r="I32" s="194"/>
      <c r="J32" s="10"/>
      <c r="K32" s="10"/>
      <c r="L32" s="10"/>
      <c r="M32" s="6"/>
      <c r="N32" s="140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</row>
    <row r="33" spans="1:27" ht="10.5" customHeight="1">
      <c r="A33" s="132"/>
      <c r="B33" s="14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6"/>
      <c r="N33" s="140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</row>
    <row r="34" spans="1:27" ht="18.75">
      <c r="A34" s="132"/>
      <c r="B34" s="141"/>
      <c r="C34" s="10"/>
      <c r="D34" s="7" t="s">
        <v>84</v>
      </c>
      <c r="E34" s="9"/>
      <c r="F34" s="9"/>
      <c r="G34" s="9"/>
      <c r="H34" s="9"/>
      <c r="I34" s="9"/>
      <c r="J34" s="9"/>
      <c r="K34" s="9"/>
      <c r="L34" s="9"/>
      <c r="M34" s="6"/>
      <c r="N34" s="140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</row>
    <row r="35" spans="1:27" ht="18.75">
      <c r="A35" s="132"/>
      <c r="B35" s="141"/>
      <c r="C35" s="10"/>
      <c r="D35" s="7" t="s">
        <v>85</v>
      </c>
      <c r="E35" s="9"/>
      <c r="F35" s="9"/>
      <c r="G35" s="9"/>
      <c r="H35" s="9"/>
      <c r="I35" s="9"/>
      <c r="J35" s="9"/>
      <c r="K35" s="9"/>
      <c r="L35" s="9"/>
      <c r="M35" s="6"/>
      <c r="N35" s="140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</row>
    <row r="36" spans="1:27" ht="18.75">
      <c r="A36" s="132"/>
      <c r="B36" s="141"/>
      <c r="C36" s="10"/>
      <c r="D36" s="7" t="s">
        <v>86</v>
      </c>
      <c r="E36" s="9"/>
      <c r="F36" s="9"/>
      <c r="G36" s="9"/>
      <c r="H36" s="9"/>
      <c r="I36" s="9"/>
      <c r="J36" s="9"/>
      <c r="K36" s="9"/>
      <c r="L36" s="9"/>
      <c r="M36" s="6"/>
      <c r="N36" s="140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</row>
    <row r="37" spans="1:27" ht="15.75">
      <c r="A37" s="132"/>
      <c r="B37" s="141"/>
      <c r="C37" s="10"/>
      <c r="D37" s="9"/>
      <c r="E37" s="9"/>
      <c r="F37" s="9"/>
      <c r="G37" s="9"/>
      <c r="H37" s="9"/>
      <c r="I37" s="9"/>
      <c r="J37" s="9"/>
      <c r="K37" s="9"/>
      <c r="L37" s="9"/>
      <c r="M37" s="6"/>
      <c r="N37" s="140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</row>
    <row r="38" spans="1:27" ht="23.25" customHeight="1">
      <c r="A38" s="132"/>
      <c r="B38" s="141"/>
      <c r="C38" s="10"/>
      <c r="D38" s="10"/>
      <c r="E38" s="12"/>
      <c r="F38" s="10"/>
      <c r="G38" s="186" t="s">
        <v>31</v>
      </c>
      <c r="H38" s="187"/>
      <c r="I38" s="10"/>
      <c r="J38" s="10"/>
      <c r="K38" s="10"/>
      <c r="L38" s="10"/>
      <c r="M38" s="6"/>
      <c r="N38" s="140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</row>
    <row r="39" spans="1:27" ht="18" customHeight="1">
      <c r="A39" s="132"/>
      <c r="B39" s="141"/>
      <c r="C39" s="10"/>
      <c r="D39" s="10"/>
      <c r="E39" s="144" t="s">
        <v>3</v>
      </c>
      <c r="F39" s="11"/>
      <c r="G39" s="6"/>
      <c r="H39" s="6"/>
      <c r="I39" s="8" t="s">
        <v>99</v>
      </c>
      <c r="J39" s="10"/>
      <c r="K39" s="10"/>
      <c r="L39" s="10"/>
      <c r="M39" s="6"/>
      <c r="N39" s="140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</row>
    <row r="40" spans="1:27" ht="19.5" customHeight="1">
      <c r="A40" s="132"/>
      <c r="B40" s="141"/>
      <c r="C40" s="10"/>
      <c r="D40" s="10"/>
      <c r="E40" s="10"/>
      <c r="F40" s="10"/>
      <c r="G40" s="188" t="s">
        <v>80</v>
      </c>
      <c r="H40" s="189"/>
      <c r="I40" s="10"/>
      <c r="J40" s="10"/>
      <c r="K40" s="10"/>
      <c r="L40" s="10"/>
      <c r="M40" s="6"/>
      <c r="N40" s="140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</row>
    <row r="41" spans="1:27" ht="12.75" customHeight="1">
      <c r="A41" s="132"/>
      <c r="B41" s="14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6"/>
      <c r="N41" s="140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</row>
    <row r="42" spans="1:27" ht="18.75">
      <c r="A42" s="132"/>
      <c r="B42" s="141"/>
      <c r="C42" s="7" t="s">
        <v>87</v>
      </c>
      <c r="D42" s="145"/>
      <c r="E42" s="10"/>
      <c r="F42" s="10"/>
      <c r="G42" s="10"/>
      <c r="H42" s="10"/>
      <c r="I42" s="10"/>
      <c r="J42" s="10"/>
      <c r="K42" s="10"/>
      <c r="L42" s="10"/>
      <c r="M42" s="6"/>
      <c r="N42" s="140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</row>
    <row r="43" spans="1:27" ht="12.75" customHeight="1">
      <c r="A43" s="132"/>
      <c r="B43" s="14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6"/>
      <c r="N43" s="140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</row>
    <row r="44" spans="1:27" ht="8.25" customHeight="1">
      <c r="A44" s="132"/>
      <c r="B44" s="141"/>
      <c r="C44" s="10"/>
      <c r="D44" s="10"/>
      <c r="E44" s="13"/>
      <c r="F44" s="14"/>
      <c r="G44" s="14"/>
      <c r="H44" s="15"/>
      <c r="I44" s="10"/>
      <c r="J44" s="10"/>
      <c r="K44" s="10"/>
      <c r="L44" s="10"/>
      <c r="M44" s="6"/>
      <c r="N44" s="140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</row>
    <row r="45" spans="1:27" ht="20.25" customHeight="1">
      <c r="A45" s="132"/>
      <c r="B45" s="141"/>
      <c r="C45" s="10"/>
      <c r="D45" s="10"/>
      <c r="E45" s="16" t="s">
        <v>3</v>
      </c>
      <c r="F45" s="17"/>
      <c r="G45" s="190" t="s">
        <v>33</v>
      </c>
      <c r="H45" s="191"/>
      <c r="I45" s="8" t="s">
        <v>99</v>
      </c>
      <c r="J45" s="10"/>
      <c r="K45" s="10"/>
      <c r="L45" s="10"/>
      <c r="M45" s="6"/>
      <c r="N45" s="140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</row>
    <row r="46" spans="1:27" ht="9" customHeight="1">
      <c r="A46" s="132"/>
      <c r="B46" s="141"/>
      <c r="C46" s="10"/>
      <c r="D46" s="10"/>
      <c r="E46" s="18"/>
      <c r="F46" s="19"/>
      <c r="G46" s="19"/>
      <c r="H46" s="20"/>
      <c r="I46" s="10"/>
      <c r="J46" s="10"/>
      <c r="K46" s="10"/>
      <c r="L46" s="10"/>
      <c r="M46" s="6"/>
      <c r="N46" s="140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</row>
    <row r="47" spans="1:27" ht="9.75" customHeight="1">
      <c r="A47" s="132"/>
      <c r="B47" s="14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6"/>
      <c r="N47" s="140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</row>
    <row r="48" spans="1:27" ht="18.75">
      <c r="A48" s="132"/>
      <c r="B48" s="141"/>
      <c r="C48" s="10"/>
      <c r="D48" s="7" t="s">
        <v>81</v>
      </c>
      <c r="E48" s="10"/>
      <c r="F48" s="10"/>
      <c r="G48" s="10"/>
      <c r="H48" s="10"/>
      <c r="I48" s="10"/>
      <c r="J48" s="10"/>
      <c r="K48" s="10"/>
      <c r="L48" s="10"/>
      <c r="M48" s="6"/>
      <c r="N48" s="140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</row>
    <row r="49" spans="1:27" ht="18.75">
      <c r="A49" s="132"/>
      <c r="B49" s="141"/>
      <c r="C49" s="10"/>
      <c r="D49" s="7" t="s">
        <v>82</v>
      </c>
      <c r="E49" s="10"/>
      <c r="F49" s="10"/>
      <c r="G49" s="10"/>
      <c r="H49" s="10"/>
      <c r="I49" s="10"/>
      <c r="J49" s="10"/>
      <c r="K49" s="10"/>
      <c r="L49" s="10"/>
      <c r="M49" s="6"/>
      <c r="N49" s="140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</row>
    <row r="50" spans="1:27" ht="18.75">
      <c r="A50" s="132"/>
      <c r="B50" s="141"/>
      <c r="C50" s="10"/>
      <c r="D50" s="7" t="s">
        <v>83</v>
      </c>
      <c r="E50" s="10"/>
      <c r="F50" s="10"/>
      <c r="G50" s="10"/>
      <c r="H50" s="10"/>
      <c r="I50" s="10"/>
      <c r="J50" s="10"/>
      <c r="K50" s="10"/>
      <c r="L50" s="10"/>
      <c r="M50" s="6"/>
      <c r="N50" s="140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</row>
    <row r="51" spans="1:27" ht="7.5" customHeight="1">
      <c r="A51" s="132"/>
      <c r="B51" s="141"/>
      <c r="C51" s="10"/>
      <c r="D51" s="26"/>
      <c r="E51" s="10"/>
      <c r="F51" s="10"/>
      <c r="G51" s="10"/>
      <c r="H51" s="10"/>
      <c r="I51" s="10"/>
      <c r="J51" s="10"/>
      <c r="K51" s="10"/>
      <c r="L51" s="10"/>
      <c r="M51" s="6"/>
      <c r="N51" s="140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</row>
    <row r="52" spans="1:27" ht="18.75">
      <c r="A52" s="132"/>
      <c r="B52" s="141"/>
      <c r="C52" s="10"/>
      <c r="D52" s="7" t="s">
        <v>100</v>
      </c>
      <c r="E52" s="21"/>
      <c r="F52" s="21"/>
      <c r="G52" s="21"/>
      <c r="H52" s="21"/>
      <c r="I52" s="21"/>
      <c r="J52" s="21"/>
      <c r="K52" s="10"/>
      <c r="L52" s="10"/>
      <c r="M52" s="6"/>
      <c r="N52" s="140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</row>
    <row r="53" spans="1:27" ht="18.75">
      <c r="A53" s="132"/>
      <c r="B53" s="141"/>
      <c r="C53" s="10"/>
      <c r="D53" s="7" t="s">
        <v>101</v>
      </c>
      <c r="E53" s="21"/>
      <c r="F53" s="21"/>
      <c r="G53" s="21"/>
      <c r="H53" s="21"/>
      <c r="I53" s="21"/>
      <c r="J53" s="21"/>
      <c r="K53" s="10"/>
      <c r="L53" s="10"/>
      <c r="M53" s="6"/>
      <c r="N53" s="140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</row>
    <row r="54" spans="1:27" ht="18.75">
      <c r="A54" s="132"/>
      <c r="B54" s="141"/>
      <c r="C54" s="10"/>
      <c r="D54" s="7" t="s">
        <v>39</v>
      </c>
      <c r="E54" s="21"/>
      <c r="F54" s="21"/>
      <c r="G54" s="21"/>
      <c r="H54" s="21"/>
      <c r="I54" s="21"/>
      <c r="J54" s="21"/>
      <c r="K54" s="10"/>
      <c r="L54" s="10"/>
      <c r="M54" s="6"/>
      <c r="N54" s="140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</row>
    <row r="55" spans="1:27" ht="9.75" customHeight="1">
      <c r="A55" s="132"/>
      <c r="B55" s="146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8"/>
      <c r="N55" s="149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</row>
    <row r="56" spans="1:27" ht="15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</row>
    <row r="57" spans="1:27" ht="15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</row>
    <row r="58" spans="1:27" ht="1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</row>
    <row r="59" spans="1:27" ht="1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</row>
    <row r="60" spans="1:27" ht="15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</row>
    <row r="61" spans="1:27" ht="15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</row>
    <row r="62" spans="1:27" ht="15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</row>
    <row r="63" spans="1:27" ht="15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</row>
    <row r="64" spans="1:27" ht="15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</row>
    <row r="65" spans="1:27" ht="15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</row>
    <row r="66" spans="1:27" ht="15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</row>
    <row r="67" spans="1:27" ht="15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</row>
    <row r="68" spans="1:27" ht="15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</row>
    <row r="69" spans="1:27" ht="15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</row>
    <row r="70" spans="1:27" ht="15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</row>
    <row r="71" spans="1:27" ht="15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</row>
    <row r="72" spans="1:27" ht="15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</row>
    <row r="73" spans="1:27" ht="15">
      <c r="A73" s="13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</row>
    <row r="74" spans="1:27" ht="15">
      <c r="A74" s="132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</row>
    <row r="75" spans="1:27" ht="15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</row>
    <row r="76" spans="1:27" ht="15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</row>
    <row r="77" spans="1:27" ht="15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</row>
    <row r="78" spans="1:27" ht="15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</row>
    <row r="79" spans="1:27" ht="15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</row>
    <row r="80" spans="1:27" ht="15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</row>
    <row r="81" spans="1:27" ht="15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</row>
    <row r="82" spans="1:27" ht="15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</row>
    <row r="83" spans="1:27" ht="1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</row>
    <row r="84" spans="1:27" ht="15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</row>
    <row r="85" spans="1:27" ht="15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</row>
    <row r="86" spans="1:27" ht="15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</row>
    <row r="87" spans="1:27" ht="15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</row>
    <row r="88" spans="1:27" ht="15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</row>
    <row r="89" spans="1:27" ht="15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</row>
    <row r="90" spans="1:27" ht="15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</sheetData>
  <mergeCells count="8">
    <mergeCell ref="G38:H38"/>
    <mergeCell ref="G40:H40"/>
    <mergeCell ref="G45:H45"/>
    <mergeCell ref="D32:I32"/>
    <mergeCell ref="G19:I19"/>
    <mergeCell ref="G21:I21"/>
    <mergeCell ref="G26:K26"/>
    <mergeCell ref="G28:K2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portrait" horizontalDpi="300" verticalDpi="300" r:id="rId1"/>
  <headerFooter alignWithMargins="0">
    <oddHeader>&amp;LAutor: Prof. Dr.sc. von Känel&amp;R&amp;D</oddHeader>
    <oddFooter>&amp;LLeverage_Effekt.xlsm&amp;CLeverage_Formel&amp;RSeite   1/4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4">
    <pageSetUpPr fitToPage="1"/>
  </sheetPr>
  <dimension ref="A1:AC300"/>
  <sheetViews>
    <sheetView showGridLines="0" zoomScaleNormal="100" workbookViewId="0"/>
  </sheetViews>
  <sheetFormatPr baseColWidth="10" defaultRowHeight="12.75"/>
  <cols>
    <col min="1" max="1" width="1.7109375" customWidth="1"/>
    <col min="2" max="3" width="2.28515625" customWidth="1"/>
    <col min="4" max="4" width="5.140625" customWidth="1"/>
    <col min="5" max="5" width="9.42578125" customWidth="1"/>
    <col min="6" max="6" width="2.85546875" customWidth="1"/>
    <col min="7" max="7" width="7.42578125" customWidth="1"/>
    <col min="8" max="8" width="34" customWidth="1"/>
    <col min="9" max="9" width="14.140625" customWidth="1"/>
    <col min="10" max="10" width="8.42578125" customWidth="1"/>
    <col min="11" max="11" width="21.7109375" customWidth="1"/>
    <col min="12" max="12" width="7.7109375" customWidth="1"/>
    <col min="13" max="13" width="15.42578125" customWidth="1"/>
    <col min="14" max="14" width="2.7109375" customWidth="1"/>
    <col min="15" max="15" width="4.140625" customWidth="1"/>
  </cols>
  <sheetData>
    <row r="1" spans="1:29" ht="5.0999999999999996" customHeigh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</row>
    <row r="2" spans="1:29" ht="12.7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</row>
    <row r="3" spans="1:29" ht="32.25" customHeight="1">
      <c r="A3" s="132"/>
      <c r="B3" s="133">
        <f>Leverage_Formel!B3</f>
        <v>0</v>
      </c>
      <c r="C3" s="134" t="str">
        <f>Leverage_Formel!C3</f>
        <v>Modul M04: Betriebswirtschafliche Kennzahlen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57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</row>
    <row r="4" spans="1:29" ht="15.75" customHeight="1">
      <c r="A4" s="132"/>
      <c r="B4" s="158"/>
      <c r="C4" s="159" t="str">
        <f>Leverage_Formel!C4</f>
        <v>Thema: Leverage-Effekt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60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</row>
    <row r="5" spans="1:29" ht="9" customHeight="1">
      <c r="A5" s="132"/>
      <c r="B5" s="14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60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</row>
    <row r="6" spans="1:29" ht="21">
      <c r="A6" s="132"/>
      <c r="B6" s="141" t="s">
        <v>0</v>
      </c>
      <c r="C6" s="22" t="s">
        <v>38</v>
      </c>
      <c r="D6" s="31"/>
      <c r="E6" s="6"/>
      <c r="F6" s="6"/>
      <c r="G6" s="6"/>
      <c r="H6" s="6"/>
      <c r="I6" s="6"/>
      <c r="J6" s="6"/>
      <c r="K6" s="6"/>
      <c r="L6" s="6"/>
      <c r="M6" s="6"/>
      <c r="N6" s="160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</row>
    <row r="7" spans="1:29" ht="6.75" customHeight="1">
      <c r="A7" s="132"/>
      <c r="B7" s="141"/>
      <c r="C7" s="6"/>
      <c r="D7" s="31"/>
      <c r="E7" s="6"/>
      <c r="F7" s="6"/>
      <c r="G7" s="6"/>
      <c r="H7" s="6"/>
      <c r="I7" s="6"/>
      <c r="J7" s="6"/>
      <c r="K7" s="6"/>
      <c r="L7" s="6"/>
      <c r="M7" s="6"/>
      <c r="N7" s="160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</row>
    <row r="8" spans="1:29" ht="21" customHeight="1">
      <c r="A8" s="132"/>
      <c r="B8" s="141"/>
      <c r="C8" s="7" t="s">
        <v>40</v>
      </c>
      <c r="D8" s="46"/>
      <c r="E8" s="9"/>
      <c r="F8" s="9"/>
      <c r="G8" s="9"/>
      <c r="H8" s="9"/>
      <c r="I8" s="9"/>
      <c r="J8" s="9"/>
      <c r="K8" s="9"/>
      <c r="L8" s="8"/>
      <c r="M8" s="6"/>
      <c r="N8" s="160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</row>
    <row r="9" spans="1:29" ht="21" customHeight="1">
      <c r="A9" s="132"/>
      <c r="B9" s="141"/>
      <c r="C9" s="7" t="s">
        <v>41</v>
      </c>
      <c r="D9" s="46"/>
      <c r="E9" s="9"/>
      <c r="F9" s="9"/>
      <c r="G9" s="9"/>
      <c r="H9" s="9"/>
      <c r="I9" s="9"/>
      <c r="J9" s="9"/>
      <c r="K9" s="9"/>
      <c r="L9" s="8"/>
      <c r="M9" s="6"/>
      <c r="N9" s="160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</row>
    <row r="10" spans="1:29" ht="21" customHeight="1">
      <c r="A10" s="132"/>
      <c r="B10" s="141"/>
      <c r="C10" s="25" t="s">
        <v>42</v>
      </c>
      <c r="D10" s="153"/>
      <c r="E10" s="23"/>
      <c r="F10" s="23"/>
      <c r="G10" s="23"/>
      <c r="H10" s="23"/>
      <c r="I10" s="8"/>
      <c r="J10" s="8"/>
      <c r="K10" s="8"/>
      <c r="L10" s="8"/>
      <c r="M10" s="6"/>
      <c r="N10" s="160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</row>
    <row r="11" spans="1:29" ht="21" customHeight="1">
      <c r="A11" s="132"/>
      <c r="B11" s="141"/>
      <c r="C11" s="7" t="s">
        <v>102</v>
      </c>
      <c r="D11" s="46"/>
      <c r="E11" s="8"/>
      <c r="F11" s="8"/>
      <c r="G11" s="8"/>
      <c r="H11" s="8"/>
      <c r="I11" s="8"/>
      <c r="J11" s="8"/>
      <c r="K11" s="8"/>
      <c r="L11" s="8"/>
      <c r="M11" s="6"/>
      <c r="N11" s="160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</row>
    <row r="12" spans="1:29" ht="6.75" customHeight="1">
      <c r="A12" s="132"/>
      <c r="B12" s="141"/>
      <c r="C12" s="7"/>
      <c r="D12" s="46"/>
      <c r="E12" s="8"/>
      <c r="F12" s="8"/>
      <c r="G12" s="8"/>
      <c r="H12" s="8"/>
      <c r="I12" s="8"/>
      <c r="J12" s="8"/>
      <c r="K12" s="8"/>
      <c r="L12" s="8"/>
      <c r="M12" s="6"/>
      <c r="N12" s="160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</row>
    <row r="13" spans="1:29" ht="21" customHeight="1">
      <c r="A13" s="132"/>
      <c r="B13" s="141"/>
      <c r="C13" s="25" t="s">
        <v>43</v>
      </c>
      <c r="D13" s="153"/>
      <c r="E13" s="8"/>
      <c r="F13" s="8"/>
      <c r="G13" s="8"/>
      <c r="H13" s="8"/>
      <c r="I13" s="8"/>
      <c r="J13" s="8"/>
      <c r="K13" s="8"/>
      <c r="L13" s="8"/>
      <c r="M13" s="6"/>
      <c r="N13" s="160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</row>
    <row r="14" spans="1:29" ht="21" customHeight="1">
      <c r="A14" s="132"/>
      <c r="B14" s="141"/>
      <c r="C14" s="7" t="s">
        <v>44</v>
      </c>
      <c r="D14" s="46"/>
      <c r="E14" s="8"/>
      <c r="F14" s="8"/>
      <c r="G14" s="8"/>
      <c r="H14" s="8"/>
      <c r="I14" s="8"/>
      <c r="J14" s="8"/>
      <c r="K14" s="8"/>
      <c r="L14" s="8"/>
      <c r="M14" s="6"/>
      <c r="N14" s="160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</row>
    <row r="15" spans="1:29" ht="21" customHeight="1">
      <c r="A15" s="132"/>
      <c r="B15" s="141"/>
      <c r="C15" s="7" t="s">
        <v>103</v>
      </c>
      <c r="D15" s="7"/>
      <c r="E15" s="8"/>
      <c r="F15" s="8"/>
      <c r="G15" s="8"/>
      <c r="H15" s="8"/>
      <c r="I15" s="8"/>
      <c r="J15" s="8"/>
      <c r="K15" s="8"/>
      <c r="L15" s="9"/>
      <c r="M15" s="6"/>
      <c r="N15" s="160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</row>
    <row r="16" spans="1:29" ht="21" customHeight="1">
      <c r="A16" s="132"/>
      <c r="B16" s="141"/>
      <c r="C16" s="7" t="s">
        <v>45</v>
      </c>
      <c r="D16" s="7"/>
      <c r="E16" s="8"/>
      <c r="F16" s="8"/>
      <c r="G16" s="8"/>
      <c r="H16" s="8"/>
      <c r="I16" s="8"/>
      <c r="J16" s="8"/>
      <c r="K16" s="8"/>
      <c r="L16" s="9"/>
      <c r="M16" s="6"/>
      <c r="N16" s="160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</row>
    <row r="17" spans="1:29" ht="21" customHeight="1">
      <c r="A17" s="132"/>
      <c r="B17" s="141"/>
      <c r="C17" s="7"/>
      <c r="D17" s="7" t="s">
        <v>104</v>
      </c>
      <c r="E17" s="8"/>
      <c r="F17" s="8"/>
      <c r="G17" s="8"/>
      <c r="H17" s="8"/>
      <c r="I17" s="8"/>
      <c r="J17" s="8"/>
      <c r="K17" s="8"/>
      <c r="L17" s="9"/>
      <c r="M17" s="6"/>
      <c r="N17" s="160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</row>
    <row r="18" spans="1:29" ht="21" customHeight="1">
      <c r="A18" s="132"/>
      <c r="B18" s="141"/>
      <c r="C18" s="7"/>
      <c r="D18" s="46" t="s">
        <v>105</v>
      </c>
      <c r="E18" s="8"/>
      <c r="F18" s="8"/>
      <c r="G18" s="8"/>
      <c r="H18" s="8"/>
      <c r="I18" s="8"/>
      <c r="J18" s="8"/>
      <c r="K18" s="8"/>
      <c r="L18" s="9"/>
      <c r="M18" s="6"/>
      <c r="N18" s="160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</row>
    <row r="19" spans="1:29" ht="21" customHeight="1">
      <c r="A19" s="132"/>
      <c r="B19" s="141"/>
      <c r="C19" s="7"/>
      <c r="D19" s="7" t="s">
        <v>106</v>
      </c>
      <c r="E19" s="8"/>
      <c r="F19" s="8"/>
      <c r="G19" s="8"/>
      <c r="H19" s="8"/>
      <c r="I19" s="8"/>
      <c r="J19" s="8"/>
      <c r="K19" s="8"/>
      <c r="L19" s="9"/>
      <c r="M19" s="6"/>
      <c r="N19" s="160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</row>
    <row r="20" spans="1:29" ht="21" customHeight="1">
      <c r="A20" s="132"/>
      <c r="B20" s="141"/>
      <c r="C20" s="7"/>
      <c r="D20" s="7" t="s">
        <v>107</v>
      </c>
      <c r="E20" s="8"/>
      <c r="F20" s="8"/>
      <c r="G20" s="8"/>
      <c r="H20" s="8"/>
      <c r="I20" s="8"/>
      <c r="J20" s="8"/>
      <c r="K20" s="8"/>
      <c r="L20" s="9"/>
      <c r="M20" s="6"/>
      <c r="N20" s="160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</row>
    <row r="21" spans="1:29" ht="21" customHeight="1">
      <c r="A21" s="132"/>
      <c r="B21" s="141"/>
      <c r="C21" s="7"/>
      <c r="D21" s="7" t="s">
        <v>108</v>
      </c>
      <c r="E21" s="8"/>
      <c r="F21" s="8"/>
      <c r="G21" s="8"/>
      <c r="H21" s="8"/>
      <c r="I21" s="8"/>
      <c r="J21" s="8"/>
      <c r="K21" s="8"/>
      <c r="L21" s="9"/>
      <c r="M21" s="6"/>
      <c r="N21" s="160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</row>
    <row r="22" spans="1:29" ht="21" customHeight="1">
      <c r="A22" s="132"/>
      <c r="B22" s="141"/>
      <c r="C22" s="7"/>
      <c r="D22" s="7" t="s">
        <v>72</v>
      </c>
      <c r="E22" s="8"/>
      <c r="F22" s="8"/>
      <c r="G22" s="8"/>
      <c r="H22" s="8"/>
      <c r="I22" s="8"/>
      <c r="J22" s="8"/>
      <c r="K22" s="8"/>
      <c r="L22" s="9"/>
      <c r="M22" s="6"/>
      <c r="N22" s="160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</row>
    <row r="23" spans="1:29" ht="21" customHeight="1">
      <c r="A23" s="132"/>
      <c r="B23" s="141"/>
      <c r="C23" s="7"/>
      <c r="D23" s="7" t="s">
        <v>109</v>
      </c>
      <c r="E23" s="8"/>
      <c r="F23" s="8"/>
      <c r="G23" s="8"/>
      <c r="H23" s="8"/>
      <c r="I23" s="8"/>
      <c r="J23" s="8"/>
      <c r="K23" s="8"/>
      <c r="L23" s="9"/>
      <c r="M23" s="6"/>
      <c r="N23" s="160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</row>
    <row r="24" spans="1:29" ht="21" customHeight="1">
      <c r="A24" s="132"/>
      <c r="B24" s="141"/>
      <c r="C24" s="7"/>
      <c r="D24" s="7" t="s">
        <v>110</v>
      </c>
      <c r="E24" s="8"/>
      <c r="F24" s="8"/>
      <c r="G24" s="8"/>
      <c r="H24" s="8"/>
      <c r="I24" s="8"/>
      <c r="J24" s="8"/>
      <c r="K24" s="8"/>
      <c r="L24" s="9"/>
      <c r="M24" s="6"/>
      <c r="N24" s="160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</row>
    <row r="25" spans="1:29" ht="21" customHeight="1">
      <c r="A25" s="132"/>
      <c r="B25" s="141"/>
      <c r="C25" s="7"/>
      <c r="D25" s="46" t="s">
        <v>111</v>
      </c>
      <c r="E25" s="8"/>
      <c r="F25" s="8"/>
      <c r="G25" s="8"/>
      <c r="H25" s="8"/>
      <c r="I25" s="8"/>
      <c r="J25" s="8"/>
      <c r="K25" s="8"/>
      <c r="L25" s="9"/>
      <c r="M25" s="6"/>
      <c r="N25" s="160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</row>
    <row r="26" spans="1:29" ht="21" customHeight="1">
      <c r="A26" s="132"/>
      <c r="B26" s="141"/>
      <c r="C26" s="7"/>
      <c r="D26" s="7" t="s">
        <v>46</v>
      </c>
      <c r="E26" s="8"/>
      <c r="F26" s="8"/>
      <c r="G26" s="8"/>
      <c r="H26" s="8"/>
      <c r="I26" s="8"/>
      <c r="J26" s="8"/>
      <c r="K26" s="8"/>
      <c r="L26" s="9"/>
      <c r="M26" s="6"/>
      <c r="N26" s="160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</row>
    <row r="27" spans="1:29" ht="21" customHeight="1">
      <c r="A27" s="132"/>
      <c r="B27" s="141"/>
      <c r="C27" s="7"/>
      <c r="D27" s="7" t="s">
        <v>63</v>
      </c>
      <c r="E27" s="8"/>
      <c r="F27" s="8"/>
      <c r="G27" s="8"/>
      <c r="H27" s="8"/>
      <c r="I27" s="8"/>
      <c r="J27" s="8"/>
      <c r="K27" s="8"/>
      <c r="L27" s="9"/>
      <c r="M27" s="6"/>
      <c r="N27" s="160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</row>
    <row r="28" spans="1:29" ht="9" customHeight="1">
      <c r="A28" s="132"/>
      <c r="B28" s="141"/>
      <c r="C28" s="9"/>
      <c r="D28" s="9"/>
      <c r="E28" s="9"/>
      <c r="F28" s="9"/>
      <c r="G28" s="9"/>
      <c r="H28" s="9"/>
      <c r="I28" s="9"/>
      <c r="J28" s="9"/>
      <c r="K28" s="9"/>
      <c r="L28" s="24"/>
      <c r="M28" s="6"/>
      <c r="N28" s="160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</row>
    <row r="29" spans="1:29" ht="21" customHeight="1">
      <c r="A29" s="132"/>
      <c r="B29" s="141"/>
      <c r="C29" s="25" t="s">
        <v>47</v>
      </c>
      <c r="D29" s="10"/>
      <c r="E29" s="10"/>
      <c r="F29" s="10"/>
      <c r="G29" s="10"/>
      <c r="H29" s="10"/>
      <c r="I29" s="10"/>
      <c r="J29" s="10"/>
      <c r="K29" s="10"/>
      <c r="L29" s="10"/>
      <c r="M29" s="6"/>
      <c r="N29" s="160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</row>
    <row r="30" spans="1:29" ht="21" customHeight="1">
      <c r="A30" s="132"/>
      <c r="B30" s="141"/>
      <c r="C30" s="7" t="s">
        <v>48</v>
      </c>
      <c r="D30" s="7"/>
      <c r="E30" s="21"/>
      <c r="F30" s="21"/>
      <c r="G30" s="21"/>
      <c r="H30" s="21"/>
      <c r="I30" s="21"/>
      <c r="J30" s="21"/>
      <c r="K30" s="21"/>
      <c r="L30" s="21"/>
      <c r="M30" s="154"/>
      <c r="N30" s="161"/>
      <c r="O30" s="155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</row>
    <row r="31" spans="1:29" ht="21" customHeight="1">
      <c r="A31" s="132"/>
      <c r="B31" s="141"/>
      <c r="C31" s="7"/>
      <c r="D31" s="156" t="s">
        <v>112</v>
      </c>
      <c r="E31" s="21"/>
      <c r="F31" s="21"/>
      <c r="G31" s="21"/>
      <c r="H31" s="21"/>
      <c r="I31" s="21"/>
      <c r="J31" s="21"/>
      <c r="K31" s="21"/>
      <c r="L31" s="21"/>
      <c r="M31" s="154"/>
      <c r="N31" s="161"/>
      <c r="O31" s="155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</row>
    <row r="32" spans="1:29" ht="21" customHeight="1">
      <c r="A32" s="132"/>
      <c r="B32" s="141"/>
      <c r="C32" s="7"/>
      <c r="D32" s="156" t="s">
        <v>49</v>
      </c>
      <c r="E32" s="21"/>
      <c r="F32" s="21"/>
      <c r="G32" s="21"/>
      <c r="H32" s="21"/>
      <c r="I32" s="21"/>
      <c r="J32" s="21"/>
      <c r="K32" s="21"/>
      <c r="L32" s="21"/>
      <c r="M32" s="154"/>
      <c r="N32" s="161"/>
      <c r="O32" s="155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</row>
    <row r="33" spans="1:29" ht="21" customHeight="1">
      <c r="A33" s="132"/>
      <c r="B33" s="141"/>
      <c r="C33" s="7"/>
      <c r="D33" s="156" t="s">
        <v>113</v>
      </c>
      <c r="E33" s="21"/>
      <c r="F33" s="21"/>
      <c r="G33" s="21"/>
      <c r="H33" s="21"/>
      <c r="I33" s="21"/>
      <c r="J33" s="21"/>
      <c r="K33" s="21"/>
      <c r="L33" s="21"/>
      <c r="M33" s="154"/>
      <c r="N33" s="161"/>
      <c r="O33" s="155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</row>
    <row r="34" spans="1:29" ht="21" customHeight="1">
      <c r="A34" s="132"/>
      <c r="B34" s="141"/>
      <c r="C34" s="7"/>
      <c r="D34" s="156" t="s">
        <v>76</v>
      </c>
      <c r="E34" s="21"/>
      <c r="F34" s="21"/>
      <c r="G34" s="21"/>
      <c r="H34" s="21"/>
      <c r="I34" s="21"/>
      <c r="J34" s="21"/>
      <c r="K34" s="21"/>
      <c r="L34" s="21"/>
      <c r="M34" s="154"/>
      <c r="N34" s="161"/>
      <c r="O34" s="155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</row>
    <row r="35" spans="1:29" ht="21" customHeight="1">
      <c r="A35" s="132"/>
      <c r="B35" s="141"/>
      <c r="C35" s="7"/>
      <c r="D35" s="7" t="s">
        <v>50</v>
      </c>
      <c r="E35" s="8"/>
      <c r="F35" s="8"/>
      <c r="G35" s="8"/>
      <c r="H35" s="8"/>
      <c r="I35" s="8"/>
      <c r="J35" s="8"/>
      <c r="K35" s="8"/>
      <c r="L35" s="8"/>
      <c r="M35" s="154"/>
      <c r="N35" s="161"/>
      <c r="O35" s="155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</row>
    <row r="36" spans="1:29" ht="21" customHeight="1">
      <c r="A36" s="132"/>
      <c r="B36" s="141"/>
      <c r="C36" s="7"/>
      <c r="D36" s="7" t="s">
        <v>114</v>
      </c>
      <c r="E36" s="8"/>
      <c r="F36" s="8"/>
      <c r="G36" s="8"/>
      <c r="H36" s="8"/>
      <c r="I36" s="8"/>
      <c r="J36" s="8"/>
      <c r="K36" s="8"/>
      <c r="L36" s="8"/>
      <c r="M36" s="154"/>
      <c r="N36" s="161"/>
      <c r="O36" s="155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</row>
    <row r="37" spans="1:29" ht="12.75" customHeight="1">
      <c r="A37" s="132"/>
      <c r="B37" s="141"/>
      <c r="C37" s="10"/>
      <c r="D37" s="8"/>
      <c r="E37" s="9"/>
      <c r="F37" s="9"/>
      <c r="G37" s="9"/>
      <c r="H37" s="9"/>
      <c r="I37" s="9"/>
      <c r="J37" s="9"/>
      <c r="K37" s="9"/>
      <c r="L37" s="9"/>
      <c r="M37" s="6"/>
      <c r="N37" s="160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</row>
    <row r="38" spans="1:29" ht="18.75">
      <c r="A38" s="132"/>
      <c r="B38" s="141"/>
      <c r="C38" s="25" t="s">
        <v>64</v>
      </c>
      <c r="D38" s="8"/>
      <c r="E38" s="9"/>
      <c r="F38" s="9"/>
      <c r="G38" s="9"/>
      <c r="H38" s="9"/>
      <c r="I38" s="9"/>
      <c r="J38" s="9"/>
      <c r="K38" s="9"/>
      <c r="L38" s="9"/>
      <c r="M38" s="6"/>
      <c r="N38" s="160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</row>
    <row r="39" spans="1:29" ht="21" customHeight="1">
      <c r="A39" s="132"/>
      <c r="B39" s="141"/>
      <c r="C39" s="7" t="s">
        <v>115</v>
      </c>
      <c r="D39" s="7"/>
      <c r="E39" s="7"/>
      <c r="F39" s="8"/>
      <c r="G39" s="8"/>
      <c r="H39" s="8"/>
      <c r="I39" s="8"/>
      <c r="J39" s="8"/>
      <c r="K39" s="8"/>
      <c r="L39" s="8"/>
      <c r="M39" s="8"/>
      <c r="N39" s="160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</row>
    <row r="40" spans="1:29" ht="21" customHeight="1">
      <c r="A40" s="132"/>
      <c r="B40" s="141"/>
      <c r="C40" s="7" t="s">
        <v>51</v>
      </c>
      <c r="D40" s="7"/>
      <c r="E40" s="7"/>
      <c r="F40" s="8"/>
      <c r="G40" s="8"/>
      <c r="H40" s="8"/>
      <c r="I40" s="8"/>
      <c r="J40" s="8"/>
      <c r="K40" s="8"/>
      <c r="L40" s="8"/>
      <c r="M40" s="8"/>
      <c r="N40" s="160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</row>
    <row r="41" spans="1:29" ht="21" customHeight="1">
      <c r="A41" s="132"/>
      <c r="B41" s="141"/>
      <c r="C41" s="7" t="s">
        <v>116</v>
      </c>
      <c r="D41" s="7"/>
      <c r="E41" s="7"/>
      <c r="F41" s="8"/>
      <c r="G41" s="8"/>
      <c r="H41" s="8"/>
      <c r="I41" s="8"/>
      <c r="J41" s="8"/>
      <c r="K41" s="8"/>
      <c r="L41" s="8"/>
      <c r="M41" s="8"/>
      <c r="N41" s="160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</row>
    <row r="42" spans="1:29" ht="21" customHeight="1">
      <c r="A42" s="132"/>
      <c r="B42" s="141"/>
      <c r="C42" s="7" t="s">
        <v>117</v>
      </c>
      <c r="D42" s="7"/>
      <c r="E42" s="7"/>
      <c r="F42" s="8"/>
      <c r="G42" s="8"/>
      <c r="H42" s="8"/>
      <c r="I42" s="8"/>
      <c r="J42" s="8"/>
      <c r="K42" s="8"/>
      <c r="L42" s="8"/>
      <c r="M42" s="8"/>
      <c r="N42" s="160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</row>
    <row r="43" spans="1:29" ht="21" customHeight="1">
      <c r="A43" s="132"/>
      <c r="B43" s="141"/>
      <c r="C43" s="7" t="s">
        <v>52</v>
      </c>
      <c r="D43" s="156"/>
      <c r="E43" s="7"/>
      <c r="F43" s="8"/>
      <c r="G43" s="8"/>
      <c r="H43" s="8"/>
      <c r="I43" s="8"/>
      <c r="J43" s="8"/>
      <c r="K43" s="8"/>
      <c r="L43" s="8"/>
      <c r="M43" s="8"/>
      <c r="N43" s="160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</row>
    <row r="44" spans="1:29" ht="21" customHeight="1">
      <c r="A44" s="132"/>
      <c r="B44" s="141"/>
      <c r="C44" s="7" t="s">
        <v>53</v>
      </c>
      <c r="D44" s="26"/>
      <c r="E44" s="26"/>
      <c r="F44" s="8"/>
      <c r="G44" s="8"/>
      <c r="H44" s="8"/>
      <c r="I44" s="8"/>
      <c r="J44" s="8"/>
      <c r="K44" s="8"/>
      <c r="L44" s="8"/>
      <c r="M44" s="8"/>
      <c r="N44" s="160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</row>
    <row r="45" spans="1:29" ht="9.75" customHeight="1">
      <c r="A45" s="132"/>
      <c r="B45" s="162"/>
      <c r="C45" s="163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5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</row>
    <row r="46" spans="1:29" ht="10.5" customHeight="1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</row>
    <row r="47" spans="1:29" ht="15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</row>
    <row r="48" spans="1:29" ht="15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</row>
    <row r="49" spans="1:29" ht="15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</row>
    <row r="50" spans="1:29" ht="15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</row>
    <row r="51" spans="1:29" ht="15">
      <c r="A51" s="132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</row>
    <row r="52" spans="1:29" ht="15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</row>
    <row r="53" spans="1:29" ht="15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</row>
    <row r="54" spans="1:29" ht="15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</row>
    <row r="55" spans="1:29" ht="15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</row>
    <row r="56" spans="1:29" ht="15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</row>
    <row r="57" spans="1:29" ht="15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</row>
    <row r="58" spans="1:29" ht="1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</row>
    <row r="59" spans="1:29" ht="1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</row>
    <row r="60" spans="1:29" ht="15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</row>
    <row r="61" spans="1:29" ht="15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</row>
    <row r="62" spans="1:29" ht="15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</row>
    <row r="63" spans="1:29" ht="15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</row>
    <row r="64" spans="1:29" ht="15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</row>
    <row r="65" spans="1:29" ht="15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</row>
    <row r="66" spans="1:29" ht="15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</row>
    <row r="67" spans="1:29" ht="15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</row>
    <row r="68" spans="1:29" ht="15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</row>
    <row r="69" spans="1:29" ht="15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</row>
    <row r="70" spans="1:29" ht="15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</row>
    <row r="71" spans="1:29" ht="15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</row>
    <row r="72" spans="1:29" ht="15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</row>
    <row r="73" spans="1:29" ht="15">
      <c r="A73" s="13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</row>
    <row r="74" spans="1:29" ht="15">
      <c r="A74" s="132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</row>
    <row r="75" spans="1:29" ht="15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</row>
    <row r="76" spans="1:29" ht="15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</row>
    <row r="77" spans="1:29" ht="15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</row>
    <row r="78" spans="1:29" ht="15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</row>
    <row r="79" spans="1:29" ht="15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</row>
    <row r="80" spans="1:29" ht="15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</row>
    <row r="81" spans="1:29" ht="15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</row>
    <row r="82" spans="1:29" ht="15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</row>
    <row r="83" spans="1:29" ht="1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</row>
    <row r="84" spans="1:29" ht="15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</row>
    <row r="85" spans="1:29" ht="15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</row>
    <row r="86" spans="1:29" ht="15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</row>
    <row r="87" spans="1:29" ht="15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</row>
    <row r="88" spans="1:29" ht="15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</row>
    <row r="89" spans="1:29" ht="15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</row>
    <row r="90" spans="1:29" ht="15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</row>
    <row r="91" spans="1:29" ht="15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</row>
    <row r="92" spans="1:29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29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29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29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29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</sheetData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>
    <oddHeader>&amp;LAutor: Prof. Dr.sc. von Känel&amp;R&amp;D</oddHeader>
    <oddFooter>&amp;LLeverage_Effekt.xlsm&amp;CModell_Grundlagen&amp;RSeite   2/4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6">
    <pageSetUpPr fitToPage="1"/>
  </sheetPr>
  <dimension ref="A1:CA90"/>
  <sheetViews>
    <sheetView showGridLines="0" workbookViewId="0"/>
  </sheetViews>
  <sheetFormatPr baseColWidth="10" defaultRowHeight="12.75"/>
  <cols>
    <col min="1" max="1" width="1.7109375" customWidth="1"/>
    <col min="2" max="2" width="14.85546875" customWidth="1"/>
    <col min="3" max="3" width="11.140625" customWidth="1"/>
    <col min="4" max="4" width="10" customWidth="1"/>
    <col min="5" max="5" width="18.140625" customWidth="1"/>
    <col min="6" max="6" width="12.28515625" customWidth="1"/>
    <col min="7" max="7" width="4.42578125" customWidth="1"/>
    <col min="8" max="8" width="7.85546875" customWidth="1"/>
    <col min="9" max="9" width="6.85546875" customWidth="1"/>
    <col min="10" max="10" width="11.140625" customWidth="1"/>
    <col min="11" max="11" width="9.28515625" customWidth="1"/>
    <col min="12" max="12" width="9.140625" customWidth="1"/>
    <col min="13" max="13" width="5.85546875" customWidth="1"/>
    <col min="14" max="14" width="12.140625" customWidth="1"/>
    <col min="15" max="15" width="9.85546875" customWidth="1"/>
    <col min="16" max="16" width="14.5703125" customWidth="1"/>
    <col min="17" max="17" width="9.7109375" customWidth="1"/>
    <col min="18" max="18" width="11.28515625" customWidth="1"/>
    <col min="19" max="19" width="5.5703125" customWidth="1"/>
    <col min="20" max="20" width="10" customWidth="1"/>
    <col min="21" max="21" width="6" customWidth="1"/>
    <col min="22" max="22" width="3.42578125" customWidth="1"/>
    <col min="23" max="23" width="10.85546875" customWidth="1"/>
    <col min="24" max="24" width="2.5703125" customWidth="1"/>
    <col min="25" max="25" width="5.42578125" customWidth="1"/>
    <col min="26" max="26" width="9" customWidth="1"/>
    <col min="27" max="27" width="3.28515625" customWidth="1"/>
    <col min="28" max="28" width="3.140625" customWidth="1"/>
    <col min="29" max="29" width="2.85546875" customWidth="1"/>
  </cols>
  <sheetData>
    <row r="1" spans="1:79" ht="5.0999999999999996" customHeigh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79" ht="14.2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ht="22.5" customHeight="1">
      <c r="A3" s="132"/>
      <c r="B3" s="169" t="str">
        <f>Leverage_Formel!C3</f>
        <v>Modul M04: Betriebswirtschafliche Kennzahlen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1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79" ht="21">
      <c r="A4" s="132"/>
      <c r="B4" s="172" t="s">
        <v>34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173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ht="15">
      <c r="A5" s="132"/>
      <c r="B5" s="56"/>
      <c r="C5" s="31"/>
      <c r="D5" s="31"/>
      <c r="E5" s="31"/>
      <c r="F5" s="31"/>
      <c r="G5" s="31"/>
      <c r="H5" s="31"/>
      <c r="I5" s="31"/>
      <c r="J5" s="31"/>
      <c r="K5" s="31"/>
      <c r="L5" s="31"/>
      <c r="M5" s="27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ht="29.25" customHeight="1">
      <c r="A6" s="132"/>
      <c r="B6" s="166" t="s">
        <v>65</v>
      </c>
      <c r="C6" s="167"/>
      <c r="D6" s="167"/>
      <c r="E6" s="168"/>
      <c r="F6" s="31"/>
      <c r="G6" s="31"/>
      <c r="H6" s="31"/>
      <c r="I6" s="31"/>
      <c r="J6" s="31"/>
      <c r="K6" s="31"/>
      <c r="L6" s="31"/>
      <c r="M6" s="27"/>
      <c r="N6" s="27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ht="20.100000000000001" customHeight="1">
      <c r="A7" s="132"/>
      <c r="B7" s="112" t="s">
        <v>66</v>
      </c>
      <c r="C7" s="29"/>
      <c r="D7" s="29"/>
      <c r="E7" s="30"/>
      <c r="F7" s="31"/>
      <c r="G7" s="31"/>
      <c r="H7" s="31"/>
      <c r="I7" s="31"/>
      <c r="J7" s="31"/>
      <c r="K7" s="31"/>
      <c r="L7" s="31"/>
      <c r="M7" s="27"/>
      <c r="N7" s="27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</row>
    <row r="8" spans="1:79" ht="20.100000000000001" customHeight="1">
      <c r="A8" s="132"/>
      <c r="B8" s="112" t="s">
        <v>67</v>
      </c>
      <c r="C8" s="29"/>
      <c r="D8" s="29"/>
      <c r="E8" s="30"/>
      <c r="F8" s="31"/>
      <c r="G8" s="31"/>
      <c r="H8" s="31"/>
      <c r="I8" s="31"/>
      <c r="J8" s="31"/>
      <c r="K8" s="31"/>
      <c r="L8" s="31"/>
      <c r="M8" s="27"/>
      <c r="N8" s="27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</row>
    <row r="9" spans="1:79" ht="20.100000000000001" customHeight="1">
      <c r="A9" s="132"/>
      <c r="B9" s="112" t="s">
        <v>68</v>
      </c>
      <c r="C9" s="29"/>
      <c r="D9" s="29"/>
      <c r="E9" s="30"/>
      <c r="F9" s="31"/>
      <c r="G9" s="31"/>
      <c r="H9" s="31"/>
      <c r="I9" s="31"/>
      <c r="J9" s="31"/>
      <c r="K9" s="31"/>
      <c r="L9" s="31"/>
      <c r="M9" s="27"/>
      <c r="N9" s="27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</row>
    <row r="10" spans="1:79" ht="20.100000000000001" customHeight="1">
      <c r="A10" s="132"/>
      <c r="B10" s="112"/>
      <c r="C10" s="29"/>
      <c r="D10" s="29"/>
      <c r="E10" s="30"/>
      <c r="F10" s="31"/>
      <c r="G10" s="33"/>
      <c r="H10" s="34"/>
      <c r="I10" s="34"/>
      <c r="J10" s="34"/>
      <c r="K10" s="34"/>
      <c r="L10" s="35"/>
      <c r="M10" s="27"/>
      <c r="N10" s="27"/>
      <c r="O10" s="31"/>
      <c r="P10" s="207" t="s">
        <v>71</v>
      </c>
      <c r="Q10" s="207"/>
      <c r="R10" s="207"/>
      <c r="S10" s="31"/>
      <c r="T10" s="31"/>
      <c r="U10" s="31"/>
      <c r="V10" s="31"/>
      <c r="W10" s="31"/>
      <c r="X10" s="31"/>
      <c r="Y10" s="31"/>
      <c r="Z10" s="31"/>
      <c r="AA10" s="31"/>
      <c r="AB10" s="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</row>
    <row r="11" spans="1:79" ht="20.100000000000001" customHeight="1">
      <c r="A11" s="132"/>
      <c r="B11" s="112" t="s">
        <v>69</v>
      </c>
      <c r="C11" s="29"/>
      <c r="D11" s="29"/>
      <c r="E11" s="30"/>
      <c r="F11" s="31"/>
      <c r="G11" s="36"/>
      <c r="H11" s="37"/>
      <c r="I11" s="38" t="s">
        <v>11</v>
      </c>
      <c r="J11" s="39"/>
      <c r="K11" s="40"/>
      <c r="L11" s="41"/>
      <c r="M11" s="27"/>
      <c r="N11" s="27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</row>
    <row r="12" spans="1:79" ht="20.100000000000001" customHeight="1">
      <c r="A12" s="132"/>
      <c r="B12" s="112" t="s">
        <v>70</v>
      </c>
      <c r="C12" s="29"/>
      <c r="D12" s="29"/>
      <c r="E12" s="30"/>
      <c r="F12" s="31"/>
      <c r="G12" s="42"/>
      <c r="H12" s="43" t="s">
        <v>3</v>
      </c>
      <c r="I12" s="37"/>
      <c r="J12" s="40"/>
      <c r="K12" s="44"/>
      <c r="L12" s="45" t="s">
        <v>23</v>
      </c>
      <c r="M12" s="27"/>
      <c r="N12" s="27"/>
      <c r="O12" s="31"/>
      <c r="P12" s="46" t="s">
        <v>55</v>
      </c>
      <c r="Q12" s="47"/>
      <c r="R12" s="48" t="s">
        <v>23</v>
      </c>
      <c r="S12" s="31"/>
      <c r="T12" s="31"/>
      <c r="U12" s="31"/>
      <c r="V12" s="31"/>
      <c r="W12" s="31"/>
      <c r="X12" s="31"/>
      <c r="Y12" s="31"/>
      <c r="Z12" s="31"/>
      <c r="AA12" s="31"/>
      <c r="AB12" s="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</row>
    <row r="13" spans="1:79" ht="20.100000000000001" customHeight="1">
      <c r="A13" s="132"/>
      <c r="B13" s="28"/>
      <c r="C13" s="29"/>
      <c r="D13" s="29"/>
      <c r="E13" s="30"/>
      <c r="F13" s="31"/>
      <c r="G13" s="42"/>
      <c r="H13" s="37"/>
      <c r="I13" s="49" t="s">
        <v>6</v>
      </c>
      <c r="J13" s="39"/>
      <c r="K13" s="40"/>
      <c r="L13" s="41"/>
      <c r="M13" s="27"/>
      <c r="N13" s="27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</row>
    <row r="14" spans="1:79" ht="18.75">
      <c r="A14" s="132"/>
      <c r="B14" s="50"/>
      <c r="C14" s="51"/>
      <c r="D14" s="51"/>
      <c r="E14" s="52"/>
      <c r="F14" s="31"/>
      <c r="G14" s="53"/>
      <c r="H14" s="54"/>
      <c r="I14" s="54"/>
      <c r="J14" s="54"/>
      <c r="K14" s="54"/>
      <c r="L14" s="55"/>
      <c r="M14" s="27"/>
      <c r="N14" s="27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</row>
    <row r="15" spans="1:79" ht="15">
      <c r="A15" s="132"/>
      <c r="B15" s="5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7"/>
      <c r="N15" s="27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</row>
    <row r="16" spans="1:79" ht="15.75" thickBot="1">
      <c r="A16" s="132"/>
      <c r="B16" s="56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27"/>
      <c r="N16" s="27"/>
      <c r="O16" s="31"/>
      <c r="P16" s="31"/>
      <c r="Q16" s="31"/>
      <c r="R16" s="31"/>
      <c r="S16" s="31"/>
      <c r="T16" s="31"/>
      <c r="U16" s="31"/>
      <c r="V16" s="31"/>
      <c r="W16" s="208" t="s">
        <v>62</v>
      </c>
      <c r="X16" s="31"/>
      <c r="Y16" s="31"/>
      <c r="Z16" s="31"/>
      <c r="AA16" s="31"/>
      <c r="AB16" s="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</row>
    <row r="17" spans="1:79" ht="24.75" customHeight="1" thickTop="1" thickBot="1">
      <c r="A17" s="132"/>
      <c r="B17" s="56"/>
      <c r="C17" s="31"/>
      <c r="D17" s="31"/>
      <c r="E17" s="31"/>
      <c r="F17" s="31"/>
      <c r="G17" s="31"/>
      <c r="H17" s="57"/>
      <c r="I17" s="58"/>
      <c r="J17" s="58"/>
      <c r="K17" s="58"/>
      <c r="L17" s="59"/>
      <c r="M17" s="27"/>
      <c r="N17" s="27"/>
      <c r="O17" s="31"/>
      <c r="P17" s="31"/>
      <c r="Q17" s="31"/>
      <c r="R17" s="31"/>
      <c r="S17" s="31"/>
      <c r="T17" s="31"/>
      <c r="U17" s="31"/>
      <c r="V17" s="31"/>
      <c r="W17" s="209"/>
      <c r="X17" s="31"/>
      <c r="Y17" s="31"/>
      <c r="Z17" s="31"/>
      <c r="AA17" s="31"/>
      <c r="AB17" s="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spans="1:79" ht="29.25" customHeight="1" thickTop="1">
      <c r="A18" s="132"/>
      <c r="B18" s="56"/>
      <c r="C18" s="31"/>
      <c r="D18" s="31"/>
      <c r="E18" s="31"/>
      <c r="F18" s="60" t="s">
        <v>7</v>
      </c>
      <c r="G18" s="31"/>
      <c r="H18" s="61"/>
      <c r="I18" s="62"/>
      <c r="J18" s="63" t="s">
        <v>73</v>
      </c>
      <c r="K18" s="62"/>
      <c r="L18" s="64"/>
      <c r="M18" s="27"/>
      <c r="N18" s="27"/>
      <c r="O18" s="65"/>
      <c r="P18" s="66" t="s">
        <v>74</v>
      </c>
      <c r="Q18" s="67"/>
      <c r="R18" s="31"/>
      <c r="S18" s="31"/>
      <c r="T18" s="31"/>
      <c r="U18" s="31"/>
      <c r="V18" s="31"/>
      <c r="W18" s="68" t="s">
        <v>8</v>
      </c>
      <c r="X18" s="69" t="s">
        <v>59</v>
      </c>
      <c r="Y18" s="145"/>
      <c r="Z18" s="145"/>
      <c r="AA18" s="31"/>
      <c r="AB18" s="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</row>
    <row r="19" spans="1:79" ht="22.5" customHeight="1" thickBot="1">
      <c r="A19" s="132"/>
      <c r="B19" s="56"/>
      <c r="C19" s="31"/>
      <c r="D19" s="31"/>
      <c r="E19" s="31"/>
      <c r="F19" s="70"/>
      <c r="G19" s="71"/>
      <c r="H19" s="72"/>
      <c r="I19" s="73"/>
      <c r="J19" s="74">
        <v>3</v>
      </c>
      <c r="K19" s="62"/>
      <c r="L19" s="64"/>
      <c r="M19" s="27"/>
      <c r="N19" s="27"/>
      <c r="O19" s="75"/>
      <c r="P19" s="76" t="s">
        <v>75</v>
      </c>
      <c r="Q19" s="77"/>
      <c r="R19" s="31"/>
      <c r="S19" s="31"/>
      <c r="T19" s="31"/>
      <c r="U19" s="31"/>
      <c r="V19" s="31"/>
      <c r="W19" s="78">
        <v>30</v>
      </c>
      <c r="X19" s="31"/>
      <c r="Y19" s="145"/>
      <c r="Z19" s="31"/>
      <c r="AA19" s="31"/>
      <c r="AB19" s="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</row>
    <row r="20" spans="1:79" ht="51.75" customHeight="1" thickTop="1" thickBot="1">
      <c r="A20" s="132"/>
      <c r="B20" s="56"/>
      <c r="C20" s="31"/>
      <c r="D20" s="31"/>
      <c r="E20" s="31"/>
      <c r="F20" s="79"/>
      <c r="G20" s="31"/>
      <c r="H20" s="61"/>
      <c r="I20" s="62"/>
      <c r="J20" s="62"/>
      <c r="K20" s="62"/>
      <c r="L20" s="64"/>
      <c r="M20" s="27"/>
      <c r="N20" s="27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21" thickTop="1">
      <c r="A21" s="132"/>
      <c r="B21" s="56"/>
      <c r="C21" s="80" t="s">
        <v>32</v>
      </c>
      <c r="D21" s="31"/>
      <c r="E21" s="81" t="s">
        <v>9</v>
      </c>
      <c r="F21" s="79"/>
      <c r="G21" s="31"/>
      <c r="H21" s="61"/>
      <c r="I21" s="62"/>
      <c r="J21" s="62"/>
      <c r="K21" s="62"/>
      <c r="L21" s="64"/>
      <c r="M21" s="27"/>
      <c r="N21" s="82" t="s">
        <v>60</v>
      </c>
      <c r="O21" s="31"/>
      <c r="P21" s="68" t="s">
        <v>10</v>
      </c>
      <c r="Q21" s="31"/>
      <c r="R21" s="83" t="s">
        <v>88</v>
      </c>
      <c r="S21" s="84"/>
      <c r="T21" s="83" t="s">
        <v>89</v>
      </c>
      <c r="U21" s="84"/>
      <c r="V21" s="84"/>
      <c r="W21" s="145"/>
      <c r="X21" s="84"/>
      <c r="Y21" s="84"/>
      <c r="Z21" s="83" t="s">
        <v>11</v>
      </c>
      <c r="AA21" s="145"/>
      <c r="AB21" s="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ht="21.75" customHeight="1" thickBot="1">
      <c r="A22" s="132"/>
      <c r="B22" s="56"/>
      <c r="C22" s="85">
        <v>5000</v>
      </c>
      <c r="D22" s="31"/>
      <c r="E22" s="70">
        <v>30</v>
      </c>
      <c r="F22" s="86" t="s">
        <v>12</v>
      </c>
      <c r="G22" s="31"/>
      <c r="H22" s="61"/>
      <c r="I22" s="62"/>
      <c r="J22" s="62"/>
      <c r="K22" s="62"/>
      <c r="L22" s="64"/>
      <c r="M22" s="27"/>
      <c r="N22" s="87"/>
      <c r="O22" s="31"/>
      <c r="P22" s="70"/>
      <c r="Q22" s="71"/>
      <c r="R22" s="70"/>
      <c r="S22" s="88"/>
      <c r="T22" s="70"/>
      <c r="U22" s="89"/>
      <c r="V22" s="89"/>
      <c r="W22" s="145"/>
      <c r="X22" s="89"/>
      <c r="Y22" s="89"/>
      <c r="Z22" s="70"/>
      <c r="AA22" s="145"/>
      <c r="AB22" s="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16.5" thickTop="1">
      <c r="A23" s="132"/>
      <c r="B23" s="56"/>
      <c r="C23" s="31"/>
      <c r="D23" s="31"/>
      <c r="E23" s="31"/>
      <c r="F23" s="79"/>
      <c r="G23" s="31"/>
      <c r="H23" s="61"/>
      <c r="I23" s="90" t="s">
        <v>13</v>
      </c>
      <c r="J23" s="90"/>
      <c r="K23" s="90"/>
      <c r="L23" s="64"/>
      <c r="M23" s="27"/>
      <c r="N23" s="27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ht="15.75" thickBot="1">
      <c r="A24" s="132"/>
      <c r="B24" s="56"/>
      <c r="C24" s="31"/>
      <c r="D24" s="31"/>
      <c r="E24" s="31"/>
      <c r="F24" s="79"/>
      <c r="G24" s="31"/>
      <c r="H24" s="91"/>
      <c r="I24" s="92"/>
      <c r="J24" s="92"/>
      <c r="K24" s="92"/>
      <c r="L24" s="93"/>
      <c r="M24" s="27"/>
      <c r="N24" s="27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ht="21.75" thickTop="1" thickBot="1">
      <c r="A25" s="132"/>
      <c r="B25" s="56"/>
      <c r="C25" s="31"/>
      <c r="D25" s="31"/>
      <c r="E25" s="31"/>
      <c r="F25" s="79"/>
      <c r="G25" s="31"/>
      <c r="H25" s="31"/>
      <c r="I25" s="31"/>
      <c r="J25" s="31"/>
      <c r="K25" s="31"/>
      <c r="L25" s="31"/>
      <c r="M25" s="31"/>
      <c r="N25" s="83" t="s">
        <v>14</v>
      </c>
      <c r="O25" s="31"/>
      <c r="P25" s="145"/>
      <c r="Q25" s="145"/>
      <c r="R25" s="83" t="s">
        <v>90</v>
      </c>
      <c r="S25" s="31"/>
      <c r="T25" s="31"/>
      <c r="U25" s="31"/>
      <c r="V25" s="31"/>
      <c r="W25" s="31"/>
      <c r="X25" s="31"/>
      <c r="Y25" s="31"/>
      <c r="Z25" s="31"/>
      <c r="AA25" s="31"/>
      <c r="AB25" s="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ht="20.25" thickTop="1" thickBot="1">
      <c r="A26" s="132"/>
      <c r="B26" s="56"/>
      <c r="C26" s="31"/>
      <c r="D26" s="31"/>
      <c r="E26" s="31"/>
      <c r="F26" s="94" t="s">
        <v>15</v>
      </c>
      <c r="G26" s="31"/>
      <c r="H26" s="31"/>
      <c r="I26" s="31"/>
      <c r="J26" s="95" t="s">
        <v>16</v>
      </c>
      <c r="K26" s="31"/>
      <c r="L26" s="31"/>
      <c r="M26" s="31"/>
      <c r="N26" s="78">
        <v>95</v>
      </c>
      <c r="O26" s="31"/>
      <c r="P26" s="145"/>
      <c r="Q26" s="145"/>
      <c r="R26" s="70"/>
      <c r="S26" s="96"/>
      <c r="T26" s="31"/>
      <c r="U26" s="31"/>
      <c r="V26" s="31"/>
      <c r="W26" s="31"/>
      <c r="X26" s="31"/>
      <c r="Y26" s="31"/>
      <c r="Z26" s="31"/>
      <c r="AA26" s="31"/>
      <c r="AB26" s="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spans="1:79" ht="20.25" customHeight="1" thickTop="1" thickBot="1">
      <c r="A27" s="132"/>
      <c r="B27" s="56"/>
      <c r="C27" s="31"/>
      <c r="D27" s="31"/>
      <c r="E27" s="31"/>
      <c r="F27" s="70"/>
      <c r="G27" s="71"/>
      <c r="H27" s="71"/>
      <c r="I27" s="71"/>
      <c r="J27" s="78">
        <v>7</v>
      </c>
      <c r="K27" s="97" t="s">
        <v>58</v>
      </c>
      <c r="L27" s="31"/>
      <c r="M27" s="31"/>
      <c r="N27" s="31"/>
      <c r="O27" s="31"/>
      <c r="P27" s="31"/>
      <c r="Q27" s="31"/>
      <c r="R27" s="31"/>
      <c r="S27" s="96"/>
      <c r="T27" s="31"/>
      <c r="U27" s="31"/>
      <c r="V27" s="31"/>
      <c r="W27" s="31"/>
      <c r="X27" s="31"/>
      <c r="Y27" s="31"/>
      <c r="Z27" s="31"/>
      <c r="AA27" s="31"/>
      <c r="AB27" s="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28" spans="1:79" ht="15.75" thickTop="1">
      <c r="A28" s="132"/>
      <c r="B28" s="56"/>
      <c r="C28" s="31"/>
      <c r="D28" s="31"/>
      <c r="E28" s="31"/>
      <c r="F28" s="79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</row>
    <row r="29" spans="1:79" ht="15.75" thickBot="1">
      <c r="A29" s="132"/>
      <c r="B29" s="56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</row>
    <row r="30" spans="1:79" ht="24" customHeight="1" thickTop="1">
      <c r="A30" s="132"/>
      <c r="B30" s="56"/>
      <c r="C30" s="31"/>
      <c r="D30" s="31"/>
      <c r="E30" s="31"/>
      <c r="F30" s="31"/>
      <c r="G30" s="31"/>
      <c r="H30" s="31"/>
      <c r="I30" s="31"/>
      <c r="J30" s="95" t="s">
        <v>17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</row>
    <row r="31" spans="1:79" ht="23.25" customHeight="1" thickBot="1">
      <c r="A31" s="132"/>
      <c r="B31" s="56"/>
      <c r="C31" s="31"/>
      <c r="D31" s="31"/>
      <c r="E31" s="31"/>
      <c r="F31" s="31"/>
      <c r="G31" s="31"/>
      <c r="H31" s="31"/>
      <c r="I31" s="31"/>
      <c r="J31" s="9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</row>
    <row r="32" spans="1:79" ht="20.25" customHeight="1" thickTop="1">
      <c r="A32" s="132"/>
      <c r="B32" s="56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</row>
    <row r="33" spans="1:79" ht="15">
      <c r="A33" s="132"/>
      <c r="B33" s="56"/>
      <c r="C33" s="31"/>
      <c r="D33" s="31"/>
      <c r="E33" s="31"/>
      <c r="F33" s="99"/>
      <c r="G33" s="100"/>
      <c r="H33" s="100"/>
      <c r="I33" s="100"/>
      <c r="J33" s="100"/>
      <c r="K33" s="100"/>
      <c r="L33" s="101"/>
      <c r="M33" s="27"/>
      <c r="N33" s="27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</row>
    <row r="34" spans="1:79" ht="21" customHeight="1">
      <c r="A34" s="132"/>
      <c r="B34" s="56"/>
      <c r="C34" s="31"/>
      <c r="D34" s="31"/>
      <c r="E34" s="31"/>
      <c r="F34" s="102"/>
      <c r="G34" s="37"/>
      <c r="H34" s="210" t="s">
        <v>24</v>
      </c>
      <c r="I34" s="211"/>
      <c r="J34" s="39"/>
      <c r="K34" s="103"/>
      <c r="L34" s="104"/>
      <c r="M34" s="27"/>
      <c r="N34" s="27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</row>
    <row r="35" spans="1:79" ht="22.5" customHeight="1">
      <c r="A35" s="132"/>
      <c r="B35" s="56"/>
      <c r="C35" s="31"/>
      <c r="D35" s="31"/>
      <c r="E35" s="31"/>
      <c r="F35" s="105" t="s">
        <v>5</v>
      </c>
      <c r="G35" s="106"/>
      <c r="H35" s="106"/>
      <c r="I35" s="106"/>
      <c r="J35" s="40"/>
      <c r="K35" s="44"/>
      <c r="L35" s="45" t="s">
        <v>23</v>
      </c>
      <c r="M35" s="107"/>
      <c r="N35" s="107"/>
      <c r="O35" s="31"/>
      <c r="P35" s="145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</row>
    <row r="36" spans="1:79" ht="23.25" customHeight="1">
      <c r="A36" s="132"/>
      <c r="B36" s="56"/>
      <c r="C36" s="31"/>
      <c r="D36" s="31"/>
      <c r="E36" s="31"/>
      <c r="F36" s="102"/>
      <c r="G36" s="106"/>
      <c r="H36" s="212" t="s">
        <v>32</v>
      </c>
      <c r="I36" s="213"/>
      <c r="J36" s="39"/>
      <c r="K36" s="103"/>
      <c r="L36" s="104"/>
      <c r="M36" s="27"/>
      <c r="N36" s="27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ht="15.75">
      <c r="A37" s="132"/>
      <c r="B37" s="56"/>
      <c r="C37" s="31"/>
      <c r="D37" s="31"/>
      <c r="E37" s="31"/>
      <c r="F37" s="108"/>
      <c r="G37" s="109"/>
      <c r="H37" s="109"/>
      <c r="I37" s="109"/>
      <c r="J37" s="110"/>
      <c r="K37" s="110"/>
      <c r="L37" s="111"/>
      <c r="M37" s="27"/>
      <c r="N37" s="27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ht="15">
      <c r="A38" s="132"/>
      <c r="B38" s="56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ht="9.75" customHeight="1">
      <c r="A39" s="132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5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ht="15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ht="15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ht="15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ht="1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ht="1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ht="15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5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1:79" ht="15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1:79" ht="15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spans="1:79" ht="15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ht="15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ht="15">
      <c r="A51" s="132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</row>
    <row r="52" spans="1:79" ht="15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</row>
    <row r="53" spans="1:79" ht="15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</row>
    <row r="54" spans="1:79" ht="15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</row>
    <row r="55" spans="1:79" ht="15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</row>
    <row r="56" spans="1:79" ht="15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</row>
    <row r="57" spans="1:79" ht="15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</row>
    <row r="58" spans="1:79" ht="1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</row>
    <row r="59" spans="1:79" ht="1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</row>
    <row r="60" spans="1:79" ht="15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</row>
    <row r="61" spans="1:79" ht="15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</row>
    <row r="62" spans="1:79" ht="15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</row>
    <row r="63" spans="1:79" ht="15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</row>
    <row r="64" spans="1:79" ht="15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</row>
    <row r="65" spans="1:41" ht="15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</row>
    <row r="66" spans="1:41" ht="15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</row>
    <row r="67" spans="1:41" ht="15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</row>
    <row r="68" spans="1:41" ht="15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</row>
    <row r="69" spans="1:41" ht="15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</row>
    <row r="70" spans="1:41" ht="15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</row>
    <row r="71" spans="1:41" ht="15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</row>
    <row r="72" spans="1:41" ht="15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</row>
    <row r="73" spans="1:41" ht="15">
      <c r="A73" s="13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</row>
    <row r="74" spans="1:41" ht="15">
      <c r="A74" s="132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</row>
    <row r="75" spans="1:41" ht="15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</row>
    <row r="76" spans="1:41" ht="15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</row>
    <row r="77" spans="1:41" ht="15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</row>
    <row r="78" spans="1:41" ht="15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</row>
    <row r="79" spans="1:41" ht="15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</row>
    <row r="80" spans="1:41" ht="15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</row>
    <row r="81" spans="1:41" ht="15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</row>
    <row r="82" spans="1:41" ht="15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</row>
    <row r="83" spans="1:41" ht="1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</row>
    <row r="84" spans="1:41" ht="15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</row>
    <row r="85" spans="1:41" ht="15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</row>
    <row r="86" spans="1:41" ht="15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</row>
    <row r="87" spans="1:41" ht="15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</row>
    <row r="88" spans="1:41" ht="15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</row>
    <row r="89" spans="1:41" ht="15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</row>
    <row r="90" spans="1:41" ht="15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</row>
  </sheetData>
  <mergeCells count="4">
    <mergeCell ref="P10:R10"/>
    <mergeCell ref="W16:W17"/>
    <mergeCell ref="H34:I34"/>
    <mergeCell ref="H36:I36"/>
  </mergeCells>
  <pageMargins left="0.78740157480314965" right="0.78740157480314965" top="0.98425196850393704" bottom="0.98425196850393704" header="0.51181102362204722" footer="0.51181102362204722"/>
  <pageSetup paperSize="9" scale="54" orientation="landscape" horizontalDpi="300" verticalDpi="300" r:id="rId1"/>
  <headerFooter alignWithMargins="0">
    <oddHeader>&amp;LAutor: Prof. Dr.sc. von Känel&amp;R&amp;D</oddHeader>
    <oddFooter>&amp;LLeverage_Effekt.xlsm&amp;CLeverage_Aufgabe&amp;RSeite   3/4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>
    <pageSetUpPr fitToPage="1"/>
  </sheetPr>
  <dimension ref="A1:CA90"/>
  <sheetViews>
    <sheetView showGridLines="0" zoomScale="92" zoomScaleNormal="92" workbookViewId="0"/>
  </sheetViews>
  <sheetFormatPr baseColWidth="10" defaultRowHeight="12.75"/>
  <cols>
    <col min="1" max="1" width="1.7109375" customWidth="1"/>
    <col min="2" max="2" width="14.85546875" customWidth="1"/>
    <col min="3" max="3" width="11.140625" customWidth="1"/>
    <col min="4" max="4" width="10" customWidth="1"/>
    <col min="5" max="5" width="18.140625" customWidth="1"/>
    <col min="6" max="6" width="12.28515625" customWidth="1"/>
    <col min="7" max="7" width="4.42578125" customWidth="1"/>
    <col min="8" max="8" width="7.85546875" customWidth="1"/>
    <col min="9" max="9" width="6.85546875" customWidth="1"/>
    <col min="10" max="10" width="11.140625" customWidth="1"/>
    <col min="11" max="11" width="9.28515625" customWidth="1"/>
    <col min="12" max="12" width="9.140625" customWidth="1"/>
    <col min="13" max="13" width="5.85546875" customWidth="1"/>
    <col min="14" max="14" width="12.140625" customWidth="1"/>
    <col min="15" max="15" width="9.85546875" customWidth="1"/>
    <col min="16" max="16" width="14.5703125" customWidth="1"/>
    <col min="17" max="17" width="9.7109375" customWidth="1"/>
    <col min="18" max="18" width="11.28515625" customWidth="1"/>
    <col min="19" max="19" width="5.5703125" customWidth="1"/>
    <col min="20" max="20" width="10" customWidth="1"/>
    <col min="21" max="21" width="6" customWidth="1"/>
    <col min="22" max="22" width="3.42578125" customWidth="1"/>
    <col min="23" max="23" width="10.85546875" customWidth="1"/>
    <col min="24" max="24" width="2.5703125" customWidth="1"/>
    <col min="25" max="25" width="5.42578125" customWidth="1"/>
    <col min="26" max="26" width="9" customWidth="1"/>
    <col min="27" max="27" width="3.28515625" customWidth="1"/>
    <col min="28" max="28" width="3.140625" customWidth="1"/>
    <col min="29" max="29" width="2.85546875" customWidth="1"/>
  </cols>
  <sheetData>
    <row r="1" spans="1:79" ht="5.0999999999999996" customHeigh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79" ht="14.2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ht="27" customHeight="1">
      <c r="A3" s="132"/>
      <c r="B3" s="169" t="str">
        <f>Leverage_Aufgabe!B3</f>
        <v>Modul M04: Betriebswirtschafliche Kennzahlen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4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79" ht="26.25" customHeight="1">
      <c r="A4" s="132"/>
      <c r="B4" s="185" t="str">
        <f>Leverage_Aufgabe!B4</f>
        <v xml:space="preserve">Leverage-Effekt: Blockschaltbild 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175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ht="20.25" customHeight="1">
      <c r="A5" s="132"/>
      <c r="B5" s="183"/>
      <c r="C5" s="184"/>
      <c r="D5" s="184"/>
      <c r="E5" s="184"/>
      <c r="F5" s="31"/>
      <c r="G5" s="31"/>
      <c r="H5" s="31"/>
      <c r="I5" s="31"/>
      <c r="J5" s="31"/>
      <c r="K5" s="31"/>
      <c r="L5" s="31"/>
      <c r="M5" s="27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ht="20.100000000000001" customHeight="1">
      <c r="A6" s="132"/>
      <c r="B6" s="176" t="s">
        <v>18</v>
      </c>
      <c r="C6" s="177"/>
      <c r="D6" s="177"/>
      <c r="E6" s="178"/>
      <c r="F6" s="31"/>
      <c r="G6" s="31"/>
      <c r="H6" s="31"/>
      <c r="I6" s="31"/>
      <c r="J6" s="31"/>
      <c r="K6" s="31"/>
      <c r="L6" s="31"/>
      <c r="M6" s="27"/>
      <c r="N6" s="27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ht="20.100000000000001" customHeight="1">
      <c r="A7" s="132"/>
      <c r="B7" s="112" t="s">
        <v>28</v>
      </c>
      <c r="C7" s="29"/>
      <c r="D7" s="29"/>
      <c r="E7" s="179"/>
      <c r="F7" s="31"/>
      <c r="G7" s="31"/>
      <c r="H7" s="31"/>
      <c r="I7" s="31"/>
      <c r="J7" s="31"/>
      <c r="K7" s="31"/>
      <c r="L7" s="31"/>
      <c r="M7" s="27"/>
      <c r="N7" s="27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</row>
    <row r="8" spans="1:79" ht="20.100000000000001" customHeight="1">
      <c r="A8" s="132"/>
      <c r="B8" s="112" t="s">
        <v>19</v>
      </c>
      <c r="C8" s="29"/>
      <c r="D8" s="29"/>
      <c r="E8" s="179"/>
      <c r="F8" s="31"/>
      <c r="G8" s="31"/>
      <c r="H8" s="31"/>
      <c r="I8" s="31"/>
      <c r="J8" s="31"/>
      <c r="K8" s="31"/>
      <c r="L8" s="31"/>
      <c r="M8" s="27"/>
      <c r="N8" s="27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</row>
    <row r="9" spans="1:79" ht="20.100000000000001" customHeight="1">
      <c r="A9" s="132"/>
      <c r="B9" s="112" t="s">
        <v>20</v>
      </c>
      <c r="C9" s="29"/>
      <c r="D9" s="29"/>
      <c r="E9" s="179"/>
      <c r="F9" s="31"/>
      <c r="G9" s="31"/>
      <c r="H9" s="31"/>
      <c r="I9" s="31"/>
      <c r="J9" s="31"/>
      <c r="K9" s="31"/>
      <c r="L9" s="31"/>
      <c r="M9" s="27"/>
      <c r="N9" s="27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</row>
    <row r="10" spans="1:79" ht="20.100000000000001" customHeight="1">
      <c r="A10" s="132"/>
      <c r="B10" s="112" t="s">
        <v>26</v>
      </c>
      <c r="C10" s="29"/>
      <c r="D10" s="29"/>
      <c r="E10" s="179"/>
      <c r="F10" s="31"/>
      <c r="G10" s="33"/>
      <c r="H10" s="34"/>
      <c r="I10" s="34"/>
      <c r="J10" s="34"/>
      <c r="K10" s="34"/>
      <c r="L10" s="35"/>
      <c r="M10" s="27"/>
      <c r="N10" s="27"/>
      <c r="O10" s="31"/>
      <c r="P10" s="207" t="s">
        <v>71</v>
      </c>
      <c r="Q10" s="207"/>
      <c r="R10" s="207"/>
      <c r="S10" s="31"/>
      <c r="T10" s="31"/>
      <c r="U10" s="31"/>
      <c r="V10" s="31"/>
      <c r="W10" s="31"/>
      <c r="X10" s="31"/>
      <c r="Y10" s="31"/>
      <c r="Z10" s="31"/>
      <c r="AA10" s="31"/>
      <c r="AB10" s="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</row>
    <row r="11" spans="1:79" ht="20.100000000000001" customHeight="1">
      <c r="A11" s="132"/>
      <c r="B11" s="112" t="s">
        <v>21</v>
      </c>
      <c r="C11" s="29"/>
      <c r="D11" s="29"/>
      <c r="E11" s="179"/>
      <c r="F11" s="31"/>
      <c r="G11" s="36"/>
      <c r="H11" s="37"/>
      <c r="I11" s="38" t="s">
        <v>11</v>
      </c>
      <c r="J11" s="39">
        <f>Z22</f>
        <v>353.26961067318916</v>
      </c>
      <c r="K11" s="40"/>
      <c r="L11" s="41"/>
      <c r="M11" s="27"/>
      <c r="N11" s="27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</row>
    <row r="12" spans="1:79" ht="20.100000000000001" customHeight="1">
      <c r="A12" s="132"/>
      <c r="B12" s="112" t="s">
        <v>29</v>
      </c>
      <c r="C12" s="29"/>
      <c r="D12" s="29"/>
      <c r="E12" s="179"/>
      <c r="F12" s="31"/>
      <c r="G12" s="42"/>
      <c r="H12" s="43" t="s">
        <v>3</v>
      </c>
      <c r="I12" s="37"/>
      <c r="J12" s="40"/>
      <c r="K12" s="44">
        <f>Gw_1*100/EK_1</f>
        <v>23.551307378212609</v>
      </c>
      <c r="L12" s="45" t="s">
        <v>23</v>
      </c>
      <c r="M12" s="27"/>
      <c r="N12" s="27"/>
      <c r="O12" s="31"/>
      <c r="P12" s="46" t="s">
        <v>55</v>
      </c>
      <c r="Q12" s="47">
        <f>gkr_1+(gkr_1-zs_i)*FK_a/EK_a</f>
        <v>23.551307378212613</v>
      </c>
      <c r="R12" s="48" t="s">
        <v>23</v>
      </c>
      <c r="S12" s="31"/>
      <c r="T12" s="31"/>
      <c r="U12" s="31"/>
      <c r="V12" s="31"/>
      <c r="W12" s="31"/>
      <c r="X12" s="31"/>
      <c r="Y12" s="31"/>
      <c r="Z12" s="31"/>
      <c r="AA12" s="31"/>
      <c r="AB12" s="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</row>
    <row r="13" spans="1:79" ht="20.100000000000001" customHeight="1">
      <c r="A13" s="132"/>
      <c r="B13" s="112" t="s">
        <v>22</v>
      </c>
      <c r="C13" s="29"/>
      <c r="D13" s="29"/>
      <c r="E13" s="179"/>
      <c r="F13" s="31"/>
      <c r="G13" s="42"/>
      <c r="H13" s="37"/>
      <c r="I13" s="49" t="s">
        <v>6</v>
      </c>
      <c r="J13" s="39">
        <f>EK_a</f>
        <v>1500</v>
      </c>
      <c r="K13" s="40"/>
      <c r="L13" s="41"/>
      <c r="M13" s="27"/>
      <c r="N13" s="27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</row>
    <row r="14" spans="1:79" ht="18.75">
      <c r="A14" s="132"/>
      <c r="B14" s="180"/>
      <c r="C14" s="181"/>
      <c r="D14" s="181"/>
      <c r="E14" s="182"/>
      <c r="F14" s="31"/>
      <c r="G14" s="53"/>
      <c r="H14" s="54"/>
      <c r="I14" s="54"/>
      <c r="J14" s="54"/>
      <c r="K14" s="54"/>
      <c r="L14" s="55"/>
      <c r="M14" s="27"/>
      <c r="N14" s="27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</row>
    <row r="15" spans="1:79" ht="15">
      <c r="A15" s="132"/>
      <c r="B15" s="5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7"/>
      <c r="N15" s="27"/>
      <c r="O15" s="113"/>
      <c r="P15" s="114"/>
      <c r="Q15" s="114"/>
      <c r="R15" s="114"/>
      <c r="S15" s="114"/>
      <c r="T15" s="114"/>
      <c r="U15" s="115"/>
      <c r="V15" s="31"/>
      <c r="W15" s="31"/>
      <c r="X15" s="31"/>
      <c r="Y15" s="31"/>
      <c r="Z15" s="31"/>
      <c r="AA15" s="31"/>
      <c r="AB15" s="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</row>
    <row r="16" spans="1:79" ht="16.5" thickBot="1">
      <c r="A16" s="132"/>
      <c r="B16" s="56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27"/>
      <c r="N16" s="27"/>
      <c r="O16" s="116"/>
      <c r="P16" s="117" t="s">
        <v>61</v>
      </c>
      <c r="Q16" s="118"/>
      <c r="R16" s="118"/>
      <c r="S16" s="118"/>
      <c r="T16" s="118"/>
      <c r="U16" s="119"/>
      <c r="V16" s="31"/>
      <c r="W16" s="208" t="s">
        <v>62</v>
      </c>
      <c r="X16" s="31"/>
      <c r="Y16" s="31"/>
      <c r="Z16" s="31"/>
      <c r="AA16" s="31"/>
      <c r="AB16" s="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</row>
    <row r="17" spans="1:79" ht="24.75" customHeight="1" thickTop="1" thickBot="1">
      <c r="A17" s="132"/>
      <c r="B17" s="56"/>
      <c r="C17" s="31"/>
      <c r="D17" s="31"/>
      <c r="E17" s="31"/>
      <c r="F17" s="31"/>
      <c r="G17" s="31"/>
      <c r="H17" s="57"/>
      <c r="I17" s="58"/>
      <c r="J17" s="58"/>
      <c r="K17" s="58"/>
      <c r="L17" s="59"/>
      <c r="M17" s="27"/>
      <c r="N17" s="27"/>
      <c r="O17" s="116"/>
      <c r="P17" s="120" t="s">
        <v>54</v>
      </c>
      <c r="Q17" s="121">
        <f>R17/100</f>
        <v>1.08</v>
      </c>
      <c r="R17" s="122">
        <v>108</v>
      </c>
      <c r="S17" s="123" t="s">
        <v>56</v>
      </c>
      <c r="T17" s="124"/>
      <c r="U17" s="119"/>
      <c r="V17" s="31"/>
      <c r="W17" s="209"/>
      <c r="X17" s="31"/>
      <c r="Y17" s="31"/>
      <c r="Z17" s="31"/>
      <c r="AA17" s="31"/>
      <c r="AB17" s="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spans="1:79" ht="29.25" customHeight="1" thickTop="1">
      <c r="A18" s="132"/>
      <c r="B18" s="56"/>
      <c r="C18" s="31"/>
      <c r="D18" s="31"/>
      <c r="E18" s="31"/>
      <c r="F18" s="60" t="s">
        <v>7</v>
      </c>
      <c r="G18" s="31"/>
      <c r="H18" s="61"/>
      <c r="I18" s="62"/>
      <c r="J18" s="63" t="s">
        <v>73</v>
      </c>
      <c r="K18" s="62"/>
      <c r="L18" s="64"/>
      <c r="M18" s="27"/>
      <c r="N18" s="27"/>
      <c r="O18" s="116"/>
      <c r="P18" s="125">
        <v>0.99956116318702704</v>
      </c>
      <c r="Q18" s="121">
        <f>R18/100</f>
        <v>0.93</v>
      </c>
      <c r="R18" s="122">
        <v>93</v>
      </c>
      <c r="S18" s="123" t="s">
        <v>57</v>
      </c>
      <c r="T18" s="124"/>
      <c r="U18" s="119"/>
      <c r="V18" s="31"/>
      <c r="W18" s="68" t="s">
        <v>8</v>
      </c>
      <c r="X18" s="69" t="s">
        <v>59</v>
      </c>
      <c r="Y18" s="145"/>
      <c r="Z18" s="145"/>
      <c r="AA18" s="31"/>
      <c r="AB18" s="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</row>
    <row r="19" spans="1:79" ht="22.5" customHeight="1" thickBot="1">
      <c r="A19" s="132"/>
      <c r="B19" s="56"/>
      <c r="C19" s="31"/>
      <c r="D19" s="31"/>
      <c r="E19" s="31"/>
      <c r="F19" s="70">
        <f>Kap_C*Ant_EK/100</f>
        <v>1500</v>
      </c>
      <c r="G19" s="71"/>
      <c r="H19" s="72"/>
      <c r="I19" s="73"/>
      <c r="J19" s="74">
        <v>3</v>
      </c>
      <c r="K19" s="62"/>
      <c r="L19" s="64"/>
      <c r="M19" s="27"/>
      <c r="N19" s="27"/>
      <c r="O19" s="126"/>
      <c r="P19" s="127"/>
      <c r="Q19" s="128"/>
      <c r="R19" s="128"/>
      <c r="S19" s="128"/>
      <c r="T19" s="128"/>
      <c r="U19" s="129"/>
      <c r="V19" s="31"/>
      <c r="W19" s="78">
        <v>30</v>
      </c>
      <c r="X19" s="31"/>
      <c r="Y19" s="145"/>
      <c r="Z19" s="31"/>
      <c r="AA19" s="31"/>
      <c r="AB19" s="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</row>
    <row r="20" spans="1:79" ht="51.75" customHeight="1" thickTop="1" thickBot="1">
      <c r="A20" s="132"/>
      <c r="B20" s="56"/>
      <c r="C20" s="31"/>
      <c r="D20" s="31"/>
      <c r="E20" s="31"/>
      <c r="F20" s="79"/>
      <c r="G20" s="31"/>
      <c r="H20" s="61"/>
      <c r="I20" s="62"/>
      <c r="J20" s="62"/>
      <c r="K20" s="62"/>
      <c r="L20" s="64"/>
      <c r="M20" s="27"/>
      <c r="N20" s="27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21" thickTop="1">
      <c r="A21" s="132"/>
      <c r="B21" s="56"/>
      <c r="C21" s="80" t="s">
        <v>32</v>
      </c>
      <c r="D21" s="31"/>
      <c r="E21" s="81" t="s">
        <v>9</v>
      </c>
      <c r="F21" s="79"/>
      <c r="G21" s="31"/>
      <c r="H21" s="61"/>
      <c r="I21" s="62"/>
      <c r="J21" s="62"/>
      <c r="K21" s="62"/>
      <c r="L21" s="64"/>
      <c r="M21" s="27"/>
      <c r="N21" s="82" t="s">
        <v>60</v>
      </c>
      <c r="O21" s="31"/>
      <c r="P21" s="68" t="s">
        <v>10</v>
      </c>
      <c r="Q21" s="31"/>
      <c r="R21" s="83" t="s">
        <v>88</v>
      </c>
      <c r="S21" s="84"/>
      <c r="T21" s="83" t="s">
        <v>89</v>
      </c>
      <c r="U21" s="84"/>
      <c r="V21" s="84"/>
      <c r="W21" s="145"/>
      <c r="X21" s="84"/>
      <c r="Y21" s="84"/>
      <c r="Z21" s="83" t="s">
        <v>11</v>
      </c>
      <c r="AA21" s="145"/>
      <c r="AB21" s="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ht="21.75" customHeight="1" thickBot="1">
      <c r="A22" s="132"/>
      <c r="B22" s="56"/>
      <c r="C22" s="85">
        <v>5000</v>
      </c>
      <c r="D22" s="31"/>
      <c r="E22" s="70">
        <v>30</v>
      </c>
      <c r="F22" s="86" t="s">
        <v>12</v>
      </c>
      <c r="G22" s="31"/>
      <c r="H22" s="61"/>
      <c r="I22" s="62"/>
      <c r="J22" s="62"/>
      <c r="K22" s="62"/>
      <c r="L22" s="64"/>
      <c r="M22" s="27"/>
      <c r="N22" s="87">
        <f>Kap_C*uz_0</f>
        <v>15000</v>
      </c>
      <c r="O22" s="31"/>
      <c r="P22" s="70">
        <f>L_0*m_s</f>
        <v>14993.417447805405</v>
      </c>
      <c r="Q22" s="71"/>
      <c r="R22" s="70">
        <f>Ums_0-SK_0</f>
        <v>749.67087239027023</v>
      </c>
      <c r="S22" s="88"/>
      <c r="T22" s="70">
        <f>G_0-Z_FK</f>
        <v>504.67087239027023</v>
      </c>
      <c r="U22" s="89"/>
      <c r="V22" s="89"/>
      <c r="W22" s="145"/>
      <c r="X22" s="89"/>
      <c r="Y22" s="89"/>
      <c r="Z22" s="70">
        <f>G_1*(1-st_0/100)</f>
        <v>353.26961067318916</v>
      </c>
      <c r="AA22" s="145"/>
      <c r="AB22" s="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16.5" thickTop="1">
      <c r="A23" s="132"/>
      <c r="B23" s="56"/>
      <c r="C23" s="31"/>
      <c r="D23" s="31"/>
      <c r="E23" s="31"/>
      <c r="F23" s="79"/>
      <c r="G23" s="31"/>
      <c r="H23" s="61"/>
      <c r="I23" s="90" t="s">
        <v>13</v>
      </c>
      <c r="J23" s="90"/>
      <c r="K23" s="90"/>
      <c r="L23" s="64"/>
      <c r="M23" s="27"/>
      <c r="N23" s="27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ht="15.75" thickBot="1">
      <c r="A24" s="132"/>
      <c r="B24" s="56"/>
      <c r="C24" s="31"/>
      <c r="D24" s="31"/>
      <c r="E24" s="31"/>
      <c r="F24" s="79"/>
      <c r="G24" s="31"/>
      <c r="H24" s="91"/>
      <c r="I24" s="92"/>
      <c r="J24" s="92"/>
      <c r="K24" s="92"/>
      <c r="L24" s="93"/>
      <c r="M24" s="27"/>
      <c r="N24" s="27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ht="21.75" thickTop="1" thickBot="1">
      <c r="A25" s="132"/>
      <c r="B25" s="56"/>
      <c r="C25" s="31"/>
      <c r="D25" s="31"/>
      <c r="E25" s="31"/>
      <c r="F25" s="79"/>
      <c r="G25" s="31"/>
      <c r="H25" s="31"/>
      <c r="I25" s="31"/>
      <c r="J25" s="31"/>
      <c r="K25" s="31"/>
      <c r="L25" s="31"/>
      <c r="M25" s="31"/>
      <c r="N25" s="83" t="s">
        <v>14</v>
      </c>
      <c r="O25" s="31"/>
      <c r="P25" s="145"/>
      <c r="Q25" s="145"/>
      <c r="R25" s="83" t="s">
        <v>90</v>
      </c>
      <c r="S25" s="31"/>
      <c r="T25" s="31"/>
      <c r="U25" s="31"/>
      <c r="V25" s="31"/>
      <c r="W25" s="31"/>
      <c r="X25" s="31"/>
      <c r="Y25" s="31"/>
      <c r="Z25" s="31"/>
      <c r="AA25" s="31"/>
      <c r="AB25" s="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ht="20.25" thickTop="1" thickBot="1">
      <c r="A26" s="132"/>
      <c r="B26" s="56"/>
      <c r="C26" s="31"/>
      <c r="D26" s="31"/>
      <c r="E26" s="31"/>
      <c r="F26" s="94" t="s">
        <v>15</v>
      </c>
      <c r="G26" s="31"/>
      <c r="H26" s="31"/>
      <c r="I26" s="31"/>
      <c r="J26" s="95" t="s">
        <v>16</v>
      </c>
      <c r="K26" s="31"/>
      <c r="L26" s="31"/>
      <c r="M26" s="31"/>
      <c r="N26" s="78">
        <v>95</v>
      </c>
      <c r="O26" s="31"/>
      <c r="P26" s="145"/>
      <c r="Q26" s="145"/>
      <c r="R26" s="70">
        <f>Ums_0*ks_0/100</f>
        <v>14243.746575415134</v>
      </c>
      <c r="S26" s="96"/>
      <c r="T26" s="31"/>
      <c r="U26" s="31"/>
      <c r="V26" s="31"/>
      <c r="W26" s="31"/>
      <c r="X26" s="31"/>
      <c r="Y26" s="31"/>
      <c r="Z26" s="31"/>
      <c r="AA26" s="31"/>
      <c r="AB26" s="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spans="1:79" ht="20.25" customHeight="1" thickTop="1" thickBot="1">
      <c r="A27" s="132"/>
      <c r="B27" s="56"/>
      <c r="C27" s="31"/>
      <c r="D27" s="31"/>
      <c r="E27" s="31"/>
      <c r="F27" s="70">
        <f>Kap_C*(1-Ant_EK/100)</f>
        <v>3500</v>
      </c>
      <c r="G27" s="71"/>
      <c r="H27" s="71"/>
      <c r="I27" s="71"/>
      <c r="J27" s="78">
        <v>7</v>
      </c>
      <c r="K27" s="97" t="s">
        <v>58</v>
      </c>
      <c r="L27" s="31"/>
      <c r="M27" s="31"/>
      <c r="N27" s="31"/>
      <c r="O27" s="31"/>
      <c r="P27" s="31"/>
      <c r="Q27" s="31"/>
      <c r="R27" s="31"/>
      <c r="S27" s="96"/>
      <c r="T27" s="31"/>
      <c r="U27" s="31"/>
      <c r="V27" s="31"/>
      <c r="W27" s="31"/>
      <c r="X27" s="31"/>
      <c r="Y27" s="31"/>
      <c r="Z27" s="31"/>
      <c r="AA27" s="31"/>
      <c r="AB27" s="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28" spans="1:79" ht="15.75" thickTop="1">
      <c r="A28" s="132"/>
      <c r="B28" s="56"/>
      <c r="C28" s="31"/>
      <c r="D28" s="31"/>
      <c r="E28" s="31"/>
      <c r="F28" s="79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</row>
    <row r="29" spans="1:79" ht="15.75" thickBot="1">
      <c r="A29" s="132"/>
      <c r="B29" s="56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</row>
    <row r="30" spans="1:79" ht="24" customHeight="1" thickTop="1">
      <c r="A30" s="132"/>
      <c r="B30" s="56"/>
      <c r="C30" s="31"/>
      <c r="D30" s="31"/>
      <c r="E30" s="31"/>
      <c r="F30" s="31"/>
      <c r="G30" s="31"/>
      <c r="H30" s="31"/>
      <c r="I30" s="31"/>
      <c r="J30" s="95" t="s">
        <v>17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</row>
    <row r="31" spans="1:79" ht="23.25" customHeight="1" thickBot="1">
      <c r="A31" s="132"/>
      <c r="B31" s="56"/>
      <c r="C31" s="31"/>
      <c r="D31" s="31"/>
      <c r="E31" s="31"/>
      <c r="F31" s="31"/>
      <c r="G31" s="31"/>
      <c r="H31" s="31"/>
      <c r="I31" s="31"/>
      <c r="J31" s="98">
        <f>FK_a*zs_i/100</f>
        <v>245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</row>
    <row r="32" spans="1:79" ht="20.25" customHeight="1" thickTop="1">
      <c r="A32" s="132"/>
      <c r="B32" s="56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</row>
    <row r="33" spans="1:79" ht="15">
      <c r="A33" s="132"/>
      <c r="B33" s="56"/>
      <c r="C33" s="31"/>
      <c r="D33" s="31"/>
      <c r="E33" s="31"/>
      <c r="F33" s="99"/>
      <c r="G33" s="100"/>
      <c r="H33" s="100"/>
      <c r="I33" s="100"/>
      <c r="J33" s="100"/>
      <c r="K33" s="100"/>
      <c r="L33" s="101"/>
      <c r="M33" s="27"/>
      <c r="N33" s="27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</row>
    <row r="34" spans="1:79" ht="21" customHeight="1">
      <c r="A34" s="132"/>
      <c r="B34" s="56"/>
      <c r="C34" s="31"/>
      <c r="D34" s="31"/>
      <c r="E34" s="31"/>
      <c r="F34" s="102"/>
      <c r="G34" s="37"/>
      <c r="H34" s="210" t="s">
        <v>24</v>
      </c>
      <c r="I34" s="211"/>
      <c r="J34" s="39">
        <f>Z_FK+Z22</f>
        <v>598.26961067318916</v>
      </c>
      <c r="K34" s="103"/>
      <c r="L34" s="104"/>
      <c r="M34" s="27"/>
      <c r="N34" s="27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</row>
    <row r="35" spans="1:79" ht="22.5" customHeight="1">
      <c r="A35" s="132"/>
      <c r="B35" s="56"/>
      <c r="C35" s="31"/>
      <c r="D35" s="31"/>
      <c r="E35" s="31"/>
      <c r="F35" s="105" t="s">
        <v>5</v>
      </c>
      <c r="G35" s="106"/>
      <c r="H35" s="106"/>
      <c r="I35" s="106"/>
      <c r="J35" s="40"/>
      <c r="K35" s="44">
        <f>G_Z*100/dC_0</f>
        <v>11.965392213463783</v>
      </c>
      <c r="L35" s="45" t="s">
        <v>23</v>
      </c>
      <c r="M35" s="107"/>
      <c r="N35" s="107"/>
      <c r="O35" s="31"/>
      <c r="P35" s="145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</row>
    <row r="36" spans="1:79" ht="23.25" customHeight="1">
      <c r="A36" s="132"/>
      <c r="B36" s="56"/>
      <c r="C36" s="31"/>
      <c r="D36" s="31"/>
      <c r="E36" s="31"/>
      <c r="F36" s="102"/>
      <c r="G36" s="106"/>
      <c r="H36" s="212" t="s">
        <v>32</v>
      </c>
      <c r="I36" s="213"/>
      <c r="J36" s="39">
        <f>Kap_C</f>
        <v>5000</v>
      </c>
      <c r="K36" s="103"/>
      <c r="L36" s="104"/>
      <c r="M36" s="27"/>
      <c r="N36" s="27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ht="15.75">
      <c r="A37" s="132"/>
      <c r="B37" s="56"/>
      <c r="C37" s="31"/>
      <c r="D37" s="31"/>
      <c r="E37" s="31"/>
      <c r="F37" s="108"/>
      <c r="G37" s="109"/>
      <c r="H37" s="109"/>
      <c r="I37" s="109"/>
      <c r="J37" s="110"/>
      <c r="K37" s="110"/>
      <c r="L37" s="111"/>
      <c r="M37" s="27"/>
      <c r="N37" s="27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ht="15">
      <c r="A38" s="132"/>
      <c r="B38" s="56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ht="9.75" customHeight="1">
      <c r="A39" s="132"/>
      <c r="B39" s="130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5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ht="15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ht="15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ht="15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ht="1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ht="1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ht="15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5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1:79" ht="15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1:79" ht="15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spans="1:79" ht="15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ht="15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ht="15">
      <c r="A51" s="132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</row>
    <row r="52" spans="1:79" ht="15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</row>
    <row r="53" spans="1:79" ht="15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</row>
    <row r="54" spans="1:79" ht="15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</row>
    <row r="55" spans="1:79" ht="15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</row>
    <row r="56" spans="1:79" ht="15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</row>
    <row r="57" spans="1:79" ht="15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</row>
    <row r="58" spans="1:79" ht="1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</row>
    <row r="59" spans="1:79" ht="1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</row>
    <row r="60" spans="1:79" ht="15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</row>
    <row r="61" spans="1:79" ht="15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</row>
    <row r="62" spans="1:79" ht="15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</row>
    <row r="63" spans="1:79" ht="15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</row>
    <row r="64" spans="1:79" ht="15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</row>
    <row r="65" spans="1:44" ht="15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</row>
    <row r="66" spans="1:44" ht="15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</row>
    <row r="67" spans="1:44" ht="15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</row>
    <row r="68" spans="1:44" ht="15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</row>
    <row r="69" spans="1:44" ht="15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</row>
    <row r="70" spans="1:44" ht="15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</row>
    <row r="71" spans="1:44" ht="15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</row>
    <row r="72" spans="1:44" ht="15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</row>
    <row r="73" spans="1:44" ht="15">
      <c r="A73" s="13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</row>
    <row r="74" spans="1:44" ht="15">
      <c r="A74" s="132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</row>
    <row r="75" spans="1:44" ht="15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</row>
    <row r="76" spans="1:44" ht="15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</row>
    <row r="77" spans="1:44" ht="15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</row>
    <row r="78" spans="1:44" ht="15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</row>
    <row r="79" spans="1:44" ht="15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</row>
    <row r="80" spans="1:44" ht="15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</row>
    <row r="81" spans="1:44" ht="15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</row>
    <row r="82" spans="1:44" ht="15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</row>
    <row r="83" spans="1:44" ht="1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</row>
    <row r="84" spans="1:44" ht="15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</row>
    <row r="85" spans="1:44" ht="15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</row>
    <row r="86" spans="1:44" ht="15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</row>
    <row r="87" spans="1:44" ht="15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</row>
    <row r="88" spans="1:44" ht="15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</row>
    <row r="89" spans="1:44" ht="15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</row>
    <row r="90" spans="1:44" ht="15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</row>
  </sheetData>
  <mergeCells count="4">
    <mergeCell ref="H34:I34"/>
    <mergeCell ref="P10:R10"/>
    <mergeCell ref="H36:I36"/>
    <mergeCell ref="W16:W1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4" orientation="landscape" horizontalDpi="300" verticalDpi="300" r:id="rId1"/>
  <headerFooter alignWithMargins="0">
    <oddHeader>&amp;LAutor: Prof. Dr.sc. von Känel&amp;R&amp;D</oddHeader>
    <oddFooter>&amp;LLeverage_Effekt.xlsm&amp;CLeverage_Modell&amp;RSeite   4/4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52</vt:i4>
      </vt:variant>
    </vt:vector>
  </HeadingPairs>
  <TitlesOfParts>
    <vt:vector size="56" baseType="lpstr">
      <vt:lpstr>Leverage_Formel</vt:lpstr>
      <vt:lpstr>Modell_Grundlagen</vt:lpstr>
      <vt:lpstr>Leverage_Aufgabe</vt:lpstr>
      <vt:lpstr>Leverage_Modell</vt:lpstr>
      <vt:lpstr>Leverage_Aufgabe!Ant_EK</vt:lpstr>
      <vt:lpstr>Ant_EK</vt:lpstr>
      <vt:lpstr>Leverage_Aufgabe!dC_0</vt:lpstr>
      <vt:lpstr>dC_0</vt:lpstr>
      <vt:lpstr>Leverage_Aufgabe!Druckbereich</vt:lpstr>
      <vt:lpstr>Leverage_Formel!Druckbereich</vt:lpstr>
      <vt:lpstr>Leverage_Modell!Druckbereich</vt:lpstr>
      <vt:lpstr>Modell_Grundlagen!Druckbereich</vt:lpstr>
      <vt:lpstr>Leverage_Aufgabe!EK_1</vt:lpstr>
      <vt:lpstr>EK_1</vt:lpstr>
      <vt:lpstr>Leverage_Aufgabe!EK_a</vt:lpstr>
      <vt:lpstr>EK_a</vt:lpstr>
      <vt:lpstr>Leverage_Aufgabe!ekr_1</vt:lpstr>
      <vt:lpstr>ekr_1</vt:lpstr>
      <vt:lpstr>Leverage_Aufgabe!FK_a</vt:lpstr>
      <vt:lpstr>FK_a</vt:lpstr>
      <vt:lpstr>Leverage_Aufgabe!G_0</vt:lpstr>
      <vt:lpstr>G_0</vt:lpstr>
      <vt:lpstr>Leverage_Aufgabe!G_1</vt:lpstr>
      <vt:lpstr>G_1</vt:lpstr>
      <vt:lpstr>Leverage_Aufgabe!G_Z</vt:lpstr>
      <vt:lpstr>G_Z</vt:lpstr>
      <vt:lpstr>Leverage_Aufgabe!gkr_1</vt:lpstr>
      <vt:lpstr>gkr_1</vt:lpstr>
      <vt:lpstr>Leverage_Aufgabe!Gw_1</vt:lpstr>
      <vt:lpstr>Gw_1</vt:lpstr>
      <vt:lpstr>Leverage_Aufgabe!Kap_C</vt:lpstr>
      <vt:lpstr>Kap_C</vt:lpstr>
      <vt:lpstr>Leverage_Aufgabe!ks_0</vt:lpstr>
      <vt:lpstr>ks_0</vt:lpstr>
      <vt:lpstr>Leverage_Aufgabe!L_0</vt:lpstr>
      <vt:lpstr>L_0</vt:lpstr>
      <vt:lpstr>Leverage_Aufgabe!m_s</vt:lpstr>
      <vt:lpstr>m_s</vt:lpstr>
      <vt:lpstr>Leverage_Aufgabe!og_m</vt:lpstr>
      <vt:lpstr>og_m</vt:lpstr>
      <vt:lpstr>Leverage_Aufgabe!SK_0</vt:lpstr>
      <vt:lpstr>SK_0</vt:lpstr>
      <vt:lpstr>Leverage_Aufgabe!st_0</vt:lpstr>
      <vt:lpstr>st_0</vt:lpstr>
      <vt:lpstr>Leverage_Aufgabe!ug_m</vt:lpstr>
      <vt:lpstr>ug_m</vt:lpstr>
      <vt:lpstr>Leverage_Aufgabe!Ums_0</vt:lpstr>
      <vt:lpstr>Ums_0</vt:lpstr>
      <vt:lpstr>Modell_Grundlagen!User1</vt:lpstr>
      <vt:lpstr>User1</vt:lpstr>
      <vt:lpstr>Leverage_Aufgabe!uz_0</vt:lpstr>
      <vt:lpstr>uz_0</vt:lpstr>
      <vt:lpstr>Leverage_Aufgabe!Z_FK</vt:lpstr>
      <vt:lpstr>Z_FK</vt:lpstr>
      <vt:lpstr>Leverage_Aufgabe!zs_i</vt:lpstr>
      <vt:lpstr>zs_i</vt:lpstr>
    </vt:vector>
  </TitlesOfParts>
  <Company>Dresdner Bildungsinstitut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von Känel.</dc:creator>
  <cp:lastModifiedBy>IWK-Siegfried von Känel</cp:lastModifiedBy>
  <cp:lastPrinted>2022-01-12T15:25:53Z</cp:lastPrinted>
  <dcterms:created xsi:type="dcterms:W3CDTF">1999-06-20T12:55:08Z</dcterms:created>
  <dcterms:modified xsi:type="dcterms:W3CDTF">2022-01-12T15:32:43Z</dcterms:modified>
</cp:coreProperties>
</file>